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4000" firstSheet="0" activeTab="0"/>
  </bookViews>
  <sheets>
    <sheet sheetId="5" name="Dashboard" state="visible" r:id="rId4"/>
    <sheet sheetId="1" name="Setup" state="visible" r:id="rId5"/>
    <sheet sheetId="2" name="Gift List" state="visible" r:id="rId6"/>
    <sheet sheetId="3" name="Other Expenses" state="visible" r:id="rId7"/>
    <sheet sheetId="6" name="Instructions" state="visible" r:id="rId8"/>
    <sheet sheetId="4" name="Data" state="hidden" r:id="rId9"/>
  </sheets>
  <calcPr calcId="171027"/>
</workbook>
</file>

<file path=xl/sharedStrings.xml><?xml version="1.0" encoding="utf-8"?>
<sst xmlns="http://schemas.openxmlformats.org/spreadsheetml/2006/main" count="241" uniqueCount="151">
  <si>
    <t>TOTAL BUDGET</t>
  </si>
  <si>
    <t>TOTAL SPENT</t>
  </si>
  <si>
    <t>LEFT TO SPEND</t>
  </si>
  <si>
    <t>DAYS TO CHRISTMAS</t>
  </si>
  <si>
    <t>BUDGET VS ACTUAL BY CATEGORY</t>
  </si>
  <si>
    <t>SPENDING BY CATEGORY</t>
  </si>
  <si>
    <t>BUDGET REMAINING BY CATEGORY</t>
  </si>
  <si>
    <t>BIGGEST GIFTS</t>
  </si>
  <si>
    <t>GIFTS BY STATUS</t>
  </si>
  <si>
    <t>GIFTS STILL TO BUY</t>
  </si>
  <si>
    <t>Christmas Budget &amp; Gift Tracker · Anchit Labs · formulas only, no scripts — works in Google Sheets and Excel</t>
  </si>
  <si>
    <t>Setup</t>
  </si>
  <si>
    <t>Fill in these details once — every tab and the dashboard use them.</t>
  </si>
  <si>
    <t>Your name</t>
  </si>
  <si>
    <t>Alex</t>
  </si>
  <si>
    <t>Shown on the dashboard.</t>
  </si>
  <si>
    <t>Currency symbol</t>
  </si>
  <si>
    <t>$</t>
  </si>
  <si>
    <t>Type any symbol — €, £, ₹, ¥. Number formats on every tab follow it.</t>
  </si>
  <si>
    <t>Christmas Day</t>
  </si>
  <si>
    <t>The countdown and "days to go" on the dashboard count down to this date.</t>
  </si>
  <si>
    <t>Christmas budget by category (dropdown on the Other Expenses tab)</t>
  </si>
  <si>
    <t>Category</t>
  </si>
  <si>
    <t>Budget</t>
  </si>
  <si>
    <t>Gifts</t>
  </si>
  <si>
    <t>Food &amp; Entertaining</t>
  </si>
  <si>
    <t>Decorations</t>
  </si>
  <si>
    <t>Travel</t>
  </si>
  <si>
    <t>Cards &amp; Wrapping</t>
  </si>
  <si>
    <t>Charitable Giving</t>
  </si>
  <si>
    <t>Hosting &amp; Parties</t>
  </si>
  <si>
    <t>Other</t>
  </si>
  <si>
    <t>Total budget</t>
  </si>
  <si>
    <t>Gold cells are yours. The Gifts total comes from the Gift List tab; the other 7 categories feed the Other Expenses dropdown. Rename or add categories here (up to 8).</t>
  </si>
  <si>
    <t>Gift List</t>
  </si>
  <si>
    <t>One row per gift. Budget vs actual per person, and a status so nothing gets forgotten.</t>
  </si>
  <si>
    <t>Recipient</t>
  </si>
  <si>
    <t>Relationship</t>
  </si>
  <si>
    <t>Gift idea</t>
  </si>
  <si>
    <t>Actual cost</t>
  </si>
  <si>
    <t>Status</t>
  </si>
  <si>
    <t>Store / where to buy</t>
  </si>
  <si>
    <t>Notes</t>
  </si>
  <si>
    <t>Mom</t>
  </si>
  <si>
    <t>Parent</t>
  </si>
  <si>
    <t>Cashmere scarf</t>
  </si>
  <si>
    <t>Bought</t>
  </si>
  <si>
    <t>Nordstrom</t>
  </si>
  <si>
    <t/>
  </si>
  <si>
    <t>Dad</t>
  </si>
  <si>
    <t>Fishing rod</t>
  </si>
  <si>
    <t>Idea</t>
  </si>
  <si>
    <t>Sister — Priya</t>
  </si>
  <si>
    <t>Sibling</t>
  </si>
  <si>
    <t>Kindle Paperwhite</t>
  </si>
  <si>
    <t>Wrapped</t>
  </si>
  <si>
    <t>Amazon</t>
  </si>
  <si>
    <t>Brother — Sam</t>
  </si>
  <si>
    <t>Wireless headphones</t>
  </si>
  <si>
    <t>Best Buy</t>
  </si>
  <si>
    <t>Partner</t>
  </si>
  <si>
    <t>Watch</t>
  </si>
  <si>
    <t>Given</t>
  </si>
  <si>
    <t>anniversary gift too</t>
  </si>
  <si>
    <t>Grandma</t>
  </si>
  <si>
    <t>Grandparent</t>
  </si>
  <si>
    <t>Photo album</t>
  </si>
  <si>
    <t>Grandpa</t>
  </si>
  <si>
    <t>Slippers</t>
  </si>
  <si>
    <t>Target</t>
  </si>
  <si>
    <t>Best friend — Jordan</t>
  </si>
  <si>
    <t>Friend</t>
  </si>
  <si>
    <t>Board game</t>
  </si>
  <si>
    <t>Local game shop</t>
  </si>
  <si>
    <t>Coworker — Alex</t>
  </si>
  <si>
    <t>Coworker</t>
  </si>
  <si>
    <t>Coffee gift card</t>
  </si>
  <si>
    <t>Starbucks</t>
  </si>
  <si>
    <t>Niece — Maya</t>
  </si>
  <si>
    <t>Family</t>
  </si>
  <si>
    <t>LEGO set</t>
  </si>
  <si>
    <t>Nephew — Leo</t>
  </si>
  <si>
    <t>Basketball</t>
  </si>
  <si>
    <t>Neighbor</t>
  </si>
  <si>
    <t>Cookie tin</t>
  </si>
  <si>
    <t>Local bakery</t>
  </si>
  <si>
    <t>Boss</t>
  </si>
  <si>
    <t>Wine set</t>
  </si>
  <si>
    <t>Secret Santa</t>
  </si>
  <si>
    <t>Mystery gift</t>
  </si>
  <si>
    <t>Buying</t>
  </si>
  <si>
    <t>office exchange 15 Dec</t>
  </si>
  <si>
    <t>Stocking stuffers</t>
  </si>
  <si>
    <t>Assorted small gifts</t>
  </si>
  <si>
    <t>Total</t>
  </si>
  <si>
    <t>Update "Status" as you shop: Idea → Buying → Bought → Wrapped → Given. Add rows by inserting inside the table.</t>
  </si>
  <si>
    <t>Other Christmas Expenses</t>
  </si>
  <si>
    <t>Everything except gifts — food, decorations, travel, cards, hosting. Category feeds the dashboard automatically.</t>
  </si>
  <si>
    <t>Date</t>
  </si>
  <si>
    <t>Description</t>
  </si>
  <si>
    <t>Amount</t>
  </si>
  <si>
    <t>Paid?</t>
  </si>
  <si>
    <t>Turkey &amp; ham order deposit</t>
  </si>
  <si>
    <t>Yes</t>
  </si>
  <si>
    <t>String lights</t>
  </si>
  <si>
    <t>New wreath</t>
  </si>
  <si>
    <t>Flights to see family</t>
  </si>
  <si>
    <t>Christmas cards (box of 40)</t>
  </si>
  <si>
    <t>Wrapping paper &amp; ribbon</t>
  </si>
  <si>
    <t>No</t>
  </si>
  <si>
    <t>Charity donation — food bank</t>
  </si>
  <si>
    <t>Christmas tree</t>
  </si>
  <si>
    <t>Office party contribution</t>
  </si>
  <si>
    <t>Party appetizers &amp; drinks</t>
  </si>
  <si>
    <t>Rental car for family visit</t>
  </si>
  <si>
    <t>Postage for cards</t>
  </si>
  <si>
    <t>Christmas Eve dinner groceries</t>
  </si>
  <si>
    <t>Extra decorations — outdoor</t>
  </si>
  <si>
    <t>Church donation</t>
  </si>
  <si>
    <t>Christmas Day lunch groceries</t>
  </si>
  <si>
    <t>Hosting — extra chairs rental</t>
  </si>
  <si>
    <t>Last-minute gift bags</t>
  </si>
  <si>
    <t>Toll &amp; gas for travel</t>
  </si>
  <si>
    <t>Ice &amp; extra drinks</t>
  </si>
  <si>
    <t>Category is a dropdown from the Setup tab (Gifts is tracked on the Gift List tab, not here). Add more rows by inserting inside the table.</t>
  </si>
  <si>
    <t>How to use your Christmas Budget &amp; Gift Tracker</t>
  </si>
  <si>
    <t>Ten minutes to set up, then two minutes whenever you shop.</t>
  </si>
  <si>
    <t>Step 1 — Make your own copy</t>
  </si>
  <si>
    <t>Google Sheets: File → Make a copy. Excel: just open the file. Everything is formulas — no scripts, nothing to enable.</t>
  </si>
  <si>
    <t>Step 2 — Setup tab</t>
  </si>
  <si>
    <t>Type your name, currency symbol, and set a budget for each of the 7 non-gift categories. Christmas Day is already filled in — change it if you are planning ahead for next year.</t>
  </si>
  <si>
    <t>Step 3 — Gift List</t>
  </si>
  <si>
    <t>One row per gift: who it is for, the idea, your budget and the actual cost once bought. Update Status as you go — Idea → Buying → Bought → Wrapped → Given — so the dashboard always shows what is left to do.</t>
  </si>
  <si>
    <t>Step 4 — Other Expenses</t>
  </si>
  <si>
    <t>Log everything that is not a gift here — food, decorations, travel, cards &amp; wrapping, charitable giving, hosting. Pick a category from the dropdown; the dashboard sorts it out automatically.</t>
  </si>
  <si>
    <t>Step 5 — Read the dashboard</t>
  </si>
  <si>
    <t>Total budget, total spent, left to spend and days to go; budget vs actual by category; spending share; gifts by status; budget remaining by category; your 5 biggest gifts; the 6 gifts you still need to buy.</t>
  </si>
  <si>
    <t>FAQ</t>
  </si>
  <si>
    <t>•  Adding rows: right-click a row number inside a table → Insert. Formulas and totals follow.</t>
  </si>
  <si>
    <t>•  Currency: change the symbol on Setup — every money format updates.</t>
  </si>
  <si>
    <t>•  Next year: copy the file, clear the Gift List and Other Expenses tabs, update Christmas Day on Setup.</t>
  </si>
  <si>
    <t>•  Do not delete the hidden Data tab or the header rows — the dashboard reads from them.</t>
  </si>
  <si>
    <t>Overview</t>
  </si>
  <si>
    <t>Days to Christmas</t>
  </si>
  <si>
    <t>Total spent</t>
  </si>
  <si>
    <t>Left to spend</t>
  </si>
  <si>
    <t>Actual</t>
  </si>
  <si>
    <t>Remaining</t>
  </si>
  <si>
    <t>Count</t>
  </si>
  <si>
    <t>Biggest gifts</t>
  </si>
  <si>
    <t>Gifts still to buy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</si>
</sst>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;[Red]-&quot;$&quot;#,##0;&quot;-&quot;"/>
    <numFmt numFmtId="165" formatCode="#,##0;[Red]-#,##0;&quot;-&quot;"/>
    <numFmt numFmtId="166" formatCode="&quot;$&quot;#,##0.00;[Red]-&quot;$&quot;#,##0.00;&quot;-&quot;"/>
    <numFmt numFmtId="167" formatCode="d mmm yyyy"/>
    <numFmt numFmtId="168" formatCode="d mmm"/>
  </numFmts>
  <fonts count="21" x14ac:knownFonts="1">
    <font>
      <color theme="1"/>
      <family val="2"/>
      <scheme val="minor"/>
      <sz val="11"/>
      <name val="Calibri"/>
    </font>
    <font>
      <i/>
      <color rgb="FF27402A"/>
      <sz val="24"/>
      <name val="Georgia"/>
    </font>
    <font>
      <b/>
      <color rgb="FF8A847C"/>
      <sz val="8"/>
      <name val="Arial"/>
    </font>
    <font>
      <b/>
      <color rgb="FFFFFFFF"/>
      <sz val="7"/>
      <name val="Arial"/>
    </font>
    <font>
      <b/>
      <color rgb="FF27402A"/>
      <sz val="18"/>
      <name val="Georgia"/>
    </font>
    <font>
      <b/>
      <color rgb="FF9B3B35"/>
      <sz val="18"/>
      <name val="Georgia"/>
    </font>
    <font>
      <b/>
      <color rgb="FF2F6B3A"/>
      <sz val="18"/>
      <name val="Georgia"/>
    </font>
    <font>
      <b/>
      <color rgb="FF3D3A37"/>
      <sz val="18"/>
      <name val="Georgia"/>
    </font>
    <font>
      <color rgb="FF3D3A37"/>
      <sz val="8"/>
      <name val="Arial"/>
    </font>
    <font>
      <b/>
      <color rgb="FF9B3B35"/>
      <sz val="8"/>
      <name val="Arial"/>
    </font>
    <font>
      <color rgb="FF8A847C"/>
      <sz val="7"/>
      <name val="Arial"/>
    </font>
    <font>
      <b/>
      <color rgb="FF3D3A37"/>
      <sz val="8"/>
      <name val="Arial"/>
    </font>
    <font>
      <i/>
      <color rgb="FF27402A"/>
      <sz val="20"/>
      <name val="Georgia"/>
    </font>
    <font>
      <color rgb="FF8A847C"/>
      <sz val="9"/>
      <name val="Arial"/>
    </font>
    <font>
      <b/>
      <color rgb="FF3D3A37"/>
      <sz val="9"/>
      <name val="Arial"/>
    </font>
    <font>
      <i/>
      <color rgb="FF8A847C"/>
      <sz val="8"/>
      <name val="Arial"/>
    </font>
    <font>
      <b/>
      <color rgb="FFFFFFFF"/>
      <sz val="8"/>
      <name val="Arial"/>
    </font>
    <font>
      <color rgb="FF3D3A37"/>
      <sz val="9"/>
      <name val="Arial"/>
    </font>
    <font>
      <b/>
      <color rgb="FF27402A"/>
      <sz val="9"/>
      <name val="Arial"/>
    </font>
    <font>
      <b/>
      <color rgb="FF27402A"/>
      <sz val="12"/>
      <name val="Georgia"/>
    </font>
    <font>
      <color rgb="FF3D3A37"/>
      <sz val="9.5"/>
      <name val="Arial"/>
    </font>
  </fonts>
  <fills count="10">
    <fill>
      <patternFill patternType="none"/>
    </fill>
    <fill>
      <patternFill patternType="gray125"/>
    </fill>
    <fill>
      <patternFill patternType="solid">
        <fgColor rgb="FFF7F6F1"/>
      </patternFill>
    </fill>
    <fill>
      <patternFill patternType="solid">
        <fgColor rgb="FF3C5A3E"/>
      </patternFill>
    </fill>
    <fill>
      <patternFill patternType="solid">
        <fgColor rgb="FFD6E2D6"/>
      </patternFill>
    </fill>
    <fill>
      <patternFill patternType="solid">
        <fgColor rgb="FFF1D9D8"/>
      </patternFill>
    </fill>
    <fill>
      <patternFill patternType="solid">
        <fgColor rgb="FFDCEBD8"/>
      </patternFill>
    </fill>
    <fill>
      <patternFill patternType="solid">
        <fgColor rgb="FFEAE8DF"/>
      </patternFill>
    </fill>
    <fill>
      <patternFill patternType="solid">
        <fgColor rgb="FFFFFFFF"/>
      </patternFill>
    </fill>
    <fill>
      <patternFill patternType="solid">
        <fgColor rgb="FFF5EBD9"/>
      </patternFill>
    </fill>
  </fills>
  <borders count="11">
    <border>
      <left/>
      <right/>
      <top/>
      <bottom/>
      <diagonal/>
    </border>
    <border>
      <left style="thin">
        <color rgb="FFE0DED4"/>
      </left>
      <right/>
      <top/>
      <bottom/>
      <diagonal/>
    </border>
    <border>
      <left/>
      <right style="thin">
        <color rgb="FFE0DED4"/>
      </right>
      <top/>
      <bottom/>
      <diagonal/>
    </border>
    <border>
      <left style="thin">
        <color rgb="FFE0DED4"/>
      </left>
      <right/>
      <top/>
      <bottom style="thin">
        <color rgb="FFE0DED4"/>
      </bottom>
      <diagonal/>
    </border>
    <border>
      <left/>
      <right/>
      <top/>
      <bottom style="thin">
        <color rgb="FFE0DED4"/>
      </bottom>
      <diagonal/>
    </border>
    <border>
      <left/>
      <right style="thin">
        <color rgb="FFE0DED4"/>
      </right>
      <top/>
      <bottom style="thin">
        <color rgb="FFE0DED4"/>
      </bottom>
      <diagonal/>
    </border>
    <border>
      <left style="thin">
        <color rgb="FFE0DED4"/>
      </left>
      <right style="thin">
        <color rgb="FFE0DED4"/>
      </right>
      <top style="thin">
        <color rgb="FFE0DED4"/>
      </top>
      <bottom style="thin">
        <color rgb="FFE0DED4"/>
      </bottom>
      <diagonal/>
    </border>
    <border>
      <left style="thin">
        <color rgb="FFC9A96E"/>
      </left>
      <right style="thin">
        <color rgb="FFC9A96E"/>
      </right>
      <top style="thin">
        <color rgb="FFC9A96E"/>
      </top>
      <bottom style="thin">
        <color rgb="FFC9A96E"/>
      </bottom>
      <diagonal/>
    </border>
    <border>
      <left style="thin">
        <color rgb="FFD6E2D6"/>
      </left>
      <right style="thin">
        <color rgb="FFD6E2D6"/>
      </right>
      <top style="medium">
        <color rgb="FF3C5A3E"/>
      </top>
      <bottom style="thin">
        <color rgb="FFD6E2D6"/>
      </bottom>
      <diagonal/>
    </border>
    <border>
      <left style="thin">
        <color rgb="FF3C5A3E"/>
      </left>
      <right style="thin">
        <color rgb="FF3C5A3E"/>
      </right>
      <top style="thin">
        <color rgb="FF3C5A3E"/>
      </top>
      <bottom style="thin">
        <color rgb="FF3C5A3E"/>
      </bottom>
      <diagonal/>
    </border>
    <border>
      <left/>
      <right/>
      <top/>
      <bottom style="thin">
        <color rgb="FF3C5A3E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65" fontId="7" fillId="7" borderId="1" xfId="0" applyNumberFormat="1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0" xfId="0" applyFill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0" fontId="8" fillId="8" borderId="1" xfId="0" applyFont="1" applyFill="1" applyBorder="1" applyAlignment="1">
      <alignment vertical="center" indent="1"/>
    </xf>
    <xf numFmtId="164" fontId="9" fillId="8" borderId="0" xfId="0" applyNumberFormat="1" applyFont="1" applyFill="1" applyAlignment="1">
      <alignment horizontal="right" vertical="center" indent="1"/>
    </xf>
    <xf numFmtId="0" fontId="10" fillId="8" borderId="1" xfId="0" applyFont="1" applyFill="1" applyBorder="1" applyAlignment="1">
      <alignment horizontal="center" vertical="center"/>
    </xf>
    <xf numFmtId="0" fontId="8" fillId="8" borderId="0" xfId="0" applyFont="1" applyFill="1" applyAlignment="1">
      <alignment vertical="center"/>
    </xf>
    <xf numFmtId="166" fontId="11" fillId="8" borderId="0" xfId="0" applyNumberFormat="1" applyFont="1" applyFill="1" applyAlignment="1">
      <alignment horizontal="right" vertical="center" indent="1"/>
    </xf>
    <xf numFmtId="0" fontId="10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8" borderId="6" xfId="0" applyFont="1" applyFill="1" applyBorder="1" applyAlignment="1">
      <alignment vertical="center" indent="1"/>
    </xf>
    <xf numFmtId="0" fontId="14" fillId="9" borderId="7" xfId="0" applyFont="1" applyFill="1" applyBorder="1" applyAlignment="1">
      <alignment vertical="center" indent="1"/>
    </xf>
    <xf numFmtId="0" fontId="15" fillId="2" borderId="0" xfId="0" applyFont="1" applyFill="1" applyAlignment="1">
      <alignment vertical="center" wrapText="1"/>
    </xf>
    <xf numFmtId="167" fontId="14" fillId="9" borderId="7" xfId="0" applyNumberFormat="1" applyFont="1" applyFill="1" applyBorder="1" applyAlignment="1">
      <alignment vertical="center" indent="1"/>
    </xf>
    <xf numFmtId="0" fontId="14" fillId="2" borderId="0" xfId="0" applyFont="1" applyFill="1"/>
    <xf numFmtId="0" fontId="16" fillId="3" borderId="0" xfId="0" applyFont="1" applyFill="1" applyAlignment="1">
      <alignment horizontal="center"/>
    </xf>
    <xf numFmtId="0" fontId="17" fillId="9" borderId="7" xfId="0" applyFont="1" applyFill="1" applyBorder="1" applyAlignment="1">
      <alignment vertical="center" indent="1"/>
    </xf>
    <xf numFmtId="164" fontId="17" fillId="9" borderId="7" xfId="0" applyNumberFormat="1" applyFont="1" applyFill="1" applyBorder="1" applyAlignment="1">
      <alignment horizontal="right"/>
    </xf>
    <xf numFmtId="0" fontId="18" fillId="4" borderId="8" xfId="0" applyFont="1" applyFill="1" applyBorder="1" applyAlignment="1">
      <alignment horizontal="left" vertical="center" indent="1"/>
    </xf>
    <xf numFmtId="164" fontId="18" fillId="4" borderId="8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top" wrapText="1"/>
    </xf>
    <xf numFmtId="0" fontId="16" fillId="3" borderId="9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left" vertical="center" indent="1"/>
    </xf>
    <xf numFmtId="0" fontId="17" fillId="9" borderId="6" xfId="0" applyFont="1" applyFill="1" applyBorder="1" applyAlignment="1">
      <alignment horizontal="left" vertical="center"/>
    </xf>
    <xf numFmtId="166" fontId="17" fillId="9" borderId="6" xfId="0" applyNumberFormat="1" applyFont="1" applyFill="1" applyBorder="1" applyAlignment="1">
      <alignment horizontal="right" vertical="center"/>
    </xf>
    <xf numFmtId="0" fontId="17" fillId="9" borderId="6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right" vertical="center"/>
    </xf>
    <xf numFmtId="168" fontId="17" fillId="9" borderId="6" xfId="0" applyNumberFormat="1" applyFont="1" applyFill="1" applyBorder="1" applyAlignment="1">
      <alignment horizontal="left" vertical="center" indent="1"/>
    </xf>
    <xf numFmtId="0" fontId="19" fillId="8" borderId="10" xfId="0" applyFont="1" applyFill="1" applyBorder="1"/>
    <xf numFmtId="0" fontId="20" fillId="8" borderId="0" xfId="0" applyFont="1" applyFill="1" applyAlignment="1">
      <alignment vertical="top" wrapText="1" indent="1"/>
    </xf>
  </cellXfs>
  <cellStyles count="1">
    <cellStyle name="Normal" xfId="0" builtinId="0"/>
  </cellStyles>
  <dxfs count="3">
    <dxf>
      <font>
        <b/>
        <color rgb="FF2F6B3A"/>
      </font>
      <fill>
        <patternFill patternType="solid">
          <fgColor rgb="FFDCEBD8"/>
        </patternFill>
      </fill>
    </dxf>
    <dxf>
      <font>
        <color rgb="FF8A5A00"/>
      </font>
      <fill>
        <patternFill patternType="solid">
          <fgColor rgb="FFFBE8CC"/>
        </patternFill>
      </fill>
    </dxf>
    <dxf>
      <font>
        <b/>
        <color rgb="FF2F6B3A"/>
      </font>
      <fill>
        <patternFill patternType="solid">
          <fgColor rgb="FFDCEB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Budget</c:v>
          </c:tx>
          <c:spPr>
            <a:solidFill>
              <a:srgbClr val="D6E2D6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'Data'!$A$8:$A$15</c:f>
            </c:strRef>
          </c:cat>
          <c:val>
            <c:numRef>
              <c:f>'Data'!$B$8:$B$15</c:f>
            </c:numRef>
          </c:val>
        </c:ser>
        <c:ser>
          <c:idx val="1"/>
          <c:order val="1"/>
          <c:tx>
            <c:v>Actual</c:v>
          </c:tx>
          <c:spPr>
            <a:solidFill>
              <a:srgbClr val="3C5A3E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'Data'!$A$8:$A$15</c:f>
            </c:strRef>
          </c:cat>
          <c:val>
            <c:numRef>
              <c:f>'Data'!$C$8:$C$15</c:f>
            </c:numRef>
          </c:val>
        </c:ser>
        <c:gapWidth val="40"/>
        <c:overlap val="-15"/>
        <c:axId val="111"/>
        <c:axId val="222"/>
      </c:barChart>
      <c:catAx>
        <c:axId val="111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b"/>
        <c:majorGridlines>
          <c:spPr>
            <a:ln w="6350">
              <a:solidFill>
                <a:srgbClr val="EDE8E1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txPr>
        <a:bodyPr/>
        <a:p>
          <a:pPr>
            <a:defRPr sz="700" b="0">
              <a:solidFill>
                <a:srgbClr val="3D3A37"/>
              </a:solidFill>
              <a:latin typeface="Arial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3C5A3E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B94A48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8FA68E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B5654A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7B5C86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3F7D7B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5B7DB1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C7A2A2"/>
              </a:solidFill>
              <a:ln w="12700">
                <a:solidFill>
                  <a:srgbClr val="FFFFFF"/>
                </a:solidFill>
              </a:ln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'Data'!$A$8:$A$15</c:f>
            </c:strRef>
          </c:cat>
          <c:val>
            <c:numRef>
              <c:f>'Data'!$C$8:$C$15</c:f>
            </c:numRef>
          </c:val>
        </c:ser>
        <c:firstSliceAng val="0"/>
        <c:holeSize val="55"/>
      </c:doughnutChart>
      <c:spPr>
        <a:noFill/>
        <a:ln>
          <a:noFill/>
        </a:ln>
      </c:spPr>
    </c:plotArea>
    <c:legend>
      <c:legendPos val="r"/>
      <c:overlay val="0"/>
      <c:txPr>
        <a:bodyPr/>
        <a:p>
          <a:pPr>
            <a:defRPr sz="650" b="0">
              <a:solidFill>
                <a:srgbClr val="3D3A37"/>
              </a:solidFill>
              <a:latin typeface="Arial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Count</c:v>
          </c:tx>
          <c:spPr>
            <a:solidFill>
              <a:srgbClr val="B94A48"/>
            </a:solidFill>
            <a:ln>
              <a:noFill/>
            </a:ln>
          </c:spPr>
          <c:dLbls>
            <c:numFmt formatCode="0" sourceLinked="0"/>
            <c:spPr>
              <a:noFill/>
              <a:ln>
                <a:noFill/>
              </a:ln>
            </c:spPr>
            <c:txPr>
              <a:bodyPr/>
              <a:p>
                <a:pPr>
                  <a:defRPr sz="800" b="1">
                    <a:solidFill>
                      <a:srgbClr val="FFFFFF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'Data'!$A$18:$A$22</c:f>
            </c:strRef>
          </c:cat>
          <c:val>
            <c:numRef>
              <c:f>'Data'!$B$18:$B$22</c:f>
            </c:numRef>
          </c:val>
        </c:ser>
        <c:gapWidth val="50"/>
        <c:overlap val="-10"/>
        <c:axId val="111"/>
        <c:axId val="222"/>
      </c:barChart>
      <c:catAx>
        <c:axId val="111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b"/>
        <c:majorGridlines>
          <c:spPr>
            <a:ln w="6350">
              <a:solidFill>
                <a:srgbClr val="EDE8E1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Remaining</c:v>
          </c:tx>
          <c:spPr>
            <a:solidFill>
              <a:srgbClr val="27402A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'Data'!$A$8:$A$15</c:f>
            </c:strRef>
          </c:cat>
          <c:val>
            <c:numRef>
              <c:f>'Data'!$D$8:$D$15</c:f>
            </c:numRef>
          </c:val>
        </c:ser>
        <c:gapWidth val="40"/>
        <c:overlap val="-10"/>
        <c:axId val="111"/>
        <c:axId val="222"/>
      </c:barChart>
      <c:catAx>
        <c:axId val="111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b"/>
        <c:majorGridlines>
          <c:spPr>
            <a:ln w="6350">
              <a:solidFill>
                <a:srgbClr val="EDE8E1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14</xdr:col>
      <xdr:colOff>0</xdr:colOff>
      <xdr:row>30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10</xdr:row>
      <xdr:rowOff>0</xdr:rowOff>
    </xdr:from>
    <xdr:to>
      <xdr:col>26</xdr:col>
      <xdr:colOff>0</xdr:colOff>
      <xdr:row>22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40</xdr:row>
      <xdr:rowOff>0</xdr:rowOff>
    </xdr:from>
    <xdr:to>
      <xdr:col>14</xdr:col>
      <xdr:colOff>0</xdr:colOff>
      <xdr:row>48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0</xdr:colOff>
      <xdr:row>24</xdr:row>
      <xdr:rowOff>0</xdr:rowOff>
    </xdr:from>
    <xdr:to>
      <xdr:col>26</xdr:col>
      <xdr:colOff>0</xdr:colOff>
      <xdr:row>38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94A48"/>
  </sheetPr>
  <dimension ref="A1:H32"/>
  <sheetViews>
    <sheetView workbookViewId="0" showGridLines="0" zoomScale="100"/>
  </sheetViews>
  <sheetFormatPr defaultRowHeight="15" outlineLevelRow="0" outlineLevelCol="0" x14ac:dyDescent="55"/>
  <cols>
    <col min="1" max="1" width="3" customWidth="1"/>
    <col min="2" max="2" width="26" customWidth="1"/>
    <col min="3" max="3" width="22" customWidth="1"/>
    <col min="4" max="4" width="3" customWidth="1"/>
    <col min="5" max="5" width="52" customWidth="1"/>
  </cols>
  <sheetData>
    <row r="1" ht="10" customHeight="1" spans="1:8" x14ac:dyDescent="0.25">
      <c r="A1" s="1"/>
      <c r="B1" s="1"/>
      <c r="C1" s="1"/>
      <c r="D1" s="1"/>
      <c r="E1" s="1"/>
      <c r="F1" s="1"/>
      <c r="G1" s="1"/>
      <c r="H1" s="1"/>
    </row>
    <row r="2" ht="34" customHeight="1" spans="1:8" x14ac:dyDescent="0.25">
      <c r="A2" s="1"/>
      <c r="B2" s="21" t="s">
        <v>11</v>
      </c>
      <c r="C2" s="21"/>
      <c r="D2" s="21"/>
      <c r="E2" s="21"/>
      <c r="F2" s="1"/>
      <c r="G2" s="1"/>
      <c r="H2" s="1"/>
    </row>
    <row r="3" ht="16" customHeight="1" spans="1:8" x14ac:dyDescent="0.25">
      <c r="A3" s="1"/>
      <c r="B3" s="22" t="s">
        <v>12</v>
      </c>
      <c r="C3" s="22"/>
      <c r="D3" s="22"/>
      <c r="E3" s="22"/>
      <c r="F3" s="1"/>
      <c r="G3" s="1"/>
      <c r="H3" s="1"/>
    </row>
    <row r="4" ht="10" customHeight="1" spans="1:8" x14ac:dyDescent="0.25">
      <c r="A4" s="1"/>
      <c r="B4" s="1"/>
      <c r="C4" s="1"/>
      <c r="D4" s="1"/>
      <c r="E4" s="1"/>
      <c r="F4" s="1"/>
      <c r="G4" s="1"/>
      <c r="H4" s="1"/>
    </row>
    <row r="5" ht="22" customHeight="1" spans="1:8" x14ac:dyDescent="0.25">
      <c r="A5" s="1"/>
      <c r="B5" s="23" t="s">
        <v>13</v>
      </c>
      <c r="C5" s="24" t="s">
        <v>14</v>
      </c>
      <c r="D5" s="1"/>
      <c r="E5" s="25" t="s">
        <v>15</v>
      </c>
      <c r="F5" s="1"/>
      <c r="G5" s="1"/>
      <c r="H5" s="1"/>
    </row>
    <row r="6" ht="22" customHeight="1" spans="1:8" x14ac:dyDescent="0.25">
      <c r="A6" s="1"/>
      <c r="B6" s="23" t="s">
        <v>16</v>
      </c>
      <c r="C6" s="24" t="s">
        <v>17</v>
      </c>
      <c r="D6" s="1"/>
      <c r="E6" s="25" t="s">
        <v>18</v>
      </c>
      <c r="F6" s="1"/>
      <c r="G6" s="1"/>
      <c r="H6" s="1"/>
    </row>
    <row r="7" ht="22" customHeight="1" spans="1:8" x14ac:dyDescent="0.25">
      <c r="A7" s="1"/>
      <c r="B7" s="23" t="s">
        <v>19</v>
      </c>
      <c r="C7" s="26">
        <v>46381</v>
      </c>
      <c r="D7" s="1"/>
      <c r="E7" s="25" t="s">
        <v>20</v>
      </c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ht="20" customHeight="1" spans="1:8" x14ac:dyDescent="0.25">
      <c r="A9" s="1"/>
      <c r="B9" s="27" t="s">
        <v>21</v>
      </c>
      <c r="C9" s="1"/>
      <c r="D9" s="1"/>
      <c r="E9" s="1"/>
      <c r="F9" s="1"/>
      <c r="G9" s="1"/>
      <c r="H9" s="1"/>
    </row>
    <row r="10" spans="1:8" x14ac:dyDescent="0.25">
      <c r="A10" s="1"/>
      <c r="B10" s="28" t="s">
        <v>22</v>
      </c>
      <c r="C10" s="28" t="s">
        <v>23</v>
      </c>
      <c r="D10" s="1"/>
      <c r="E10" s="1"/>
      <c r="F10" s="1"/>
      <c r="G10" s="1"/>
      <c r="H10" s="1"/>
    </row>
    <row r="11" spans="1:8" x14ac:dyDescent="0.25">
      <c r="A11" s="1"/>
      <c r="B11" s="29" t="s">
        <v>24</v>
      </c>
      <c r="C11" s="30">
        <v>1100</v>
      </c>
      <c r="D11" s="1"/>
      <c r="E11" s="1"/>
      <c r="F11" s="1"/>
      <c r="G11" s="1"/>
      <c r="H11" s="1"/>
    </row>
    <row r="12" spans="1:8" x14ac:dyDescent="0.25">
      <c r="A12" s="1"/>
      <c r="B12" s="29" t="s">
        <v>25</v>
      </c>
      <c r="C12" s="30">
        <v>350</v>
      </c>
      <c r="D12" s="1"/>
      <c r="E12" s="1"/>
      <c r="F12" s="1"/>
      <c r="G12" s="1"/>
      <c r="H12" s="1"/>
    </row>
    <row r="13" spans="1:8" x14ac:dyDescent="0.25">
      <c r="A13" s="1"/>
      <c r="B13" s="29" t="s">
        <v>26</v>
      </c>
      <c r="C13" s="30">
        <v>150</v>
      </c>
      <c r="D13" s="1"/>
      <c r="E13" s="1"/>
      <c r="F13" s="1"/>
      <c r="G13" s="1"/>
      <c r="H13" s="1"/>
    </row>
    <row r="14" spans="1:8" x14ac:dyDescent="0.25">
      <c r="A14" s="1"/>
      <c r="B14" s="29" t="s">
        <v>27</v>
      </c>
      <c r="C14" s="30">
        <v>300</v>
      </c>
      <c r="D14" s="1"/>
      <c r="E14" s="1"/>
      <c r="F14" s="1"/>
      <c r="G14" s="1"/>
      <c r="H14" s="1"/>
    </row>
    <row r="15" spans="1:8" x14ac:dyDescent="0.25">
      <c r="A15" s="1"/>
      <c r="B15" s="29" t="s">
        <v>28</v>
      </c>
      <c r="C15" s="30">
        <v>80</v>
      </c>
      <c r="D15" s="1"/>
      <c r="E15" s="1"/>
      <c r="F15" s="1"/>
      <c r="G15" s="1"/>
      <c r="H15" s="1"/>
    </row>
    <row r="16" spans="1:8" x14ac:dyDescent="0.25">
      <c r="A16" s="1"/>
      <c r="B16" s="29" t="s">
        <v>29</v>
      </c>
      <c r="C16" s="30">
        <v>100</v>
      </c>
      <c r="D16" s="1"/>
      <c r="E16" s="1"/>
      <c r="F16" s="1"/>
      <c r="G16" s="1"/>
      <c r="H16" s="1"/>
    </row>
    <row r="17" spans="1:8" x14ac:dyDescent="0.25">
      <c r="A17" s="1"/>
      <c r="B17" s="29" t="s">
        <v>30</v>
      </c>
      <c r="C17" s="30">
        <v>180</v>
      </c>
      <c r="D17" s="1"/>
      <c r="E17" s="1"/>
      <c r="F17" s="1"/>
      <c r="G17" s="1"/>
      <c r="H17" s="1"/>
    </row>
    <row r="18" spans="1:8" x14ac:dyDescent="0.25">
      <c r="A18" s="1"/>
      <c r="B18" s="29" t="s">
        <v>31</v>
      </c>
      <c r="C18" s="30">
        <v>100</v>
      </c>
      <c r="D18" s="1"/>
      <c r="E18" s="1"/>
      <c r="F18" s="1"/>
      <c r="G18" s="1"/>
      <c r="H18" s="1"/>
    </row>
    <row r="19" ht="22" customHeight="1" spans="1:8" x14ac:dyDescent="0.25">
      <c r="A19" s="1"/>
      <c r="B19" s="31" t="s">
        <v>32</v>
      </c>
      <c r="C19" s="32">
        <f>SUM(C11:C18)</f>
      </c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33" t="s">
        <v>33</v>
      </c>
      <c r="C21" s="33"/>
      <c r="D21" s="33"/>
      <c r="E21" s="33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</sheetData>
  <mergeCells count="3">
    <mergeCell ref="B2:E2"/>
    <mergeCell ref="B3:E3"/>
    <mergeCell ref="B21:E2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C5A3E"/>
  </sheetPr>
  <dimension ref="A1:L4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20" customWidth="1"/>
    <col min="3" max="3" width="16" customWidth="1"/>
    <col min="4" max="4" width="26" customWidth="1"/>
    <col min="5" max="6" width="12" customWidth="1"/>
    <col min="7" max="7" width="13" customWidth="1"/>
    <col min="8" max="8" width="22" customWidth="1"/>
    <col min="9" max="9" width="28" customWidth="1"/>
    <col min="10" max="10" width="9" hidden="1" customWidth="1"/>
    <col min="11" max="11" width="9" hidden="1" customWidth="1"/>
  </cols>
  <sheetData>
    <row r="1" ht="10" customHeight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1"/>
      <c r="B2" s="21" t="s">
        <v>34</v>
      </c>
      <c r="C2" s="21"/>
      <c r="D2" s="21"/>
      <c r="E2" s="21"/>
      <c r="F2" s="21"/>
      <c r="G2" s="21"/>
      <c r="H2" s="21"/>
      <c r="I2" s="21"/>
      <c r="J2" s="21"/>
      <c r="K2" s="1"/>
      <c r="L2" s="1"/>
    </row>
    <row r="3" ht="16" customHeight="1" spans="1:12" x14ac:dyDescent="0.25">
      <c r="A3" s="1"/>
      <c r="B3" s="22" t="s">
        <v>35</v>
      </c>
      <c r="C3" s="22"/>
      <c r="D3" s="22"/>
      <c r="E3" s="22"/>
      <c r="F3" s="22"/>
      <c r="G3" s="22"/>
      <c r="H3" s="22"/>
      <c r="I3" s="22"/>
      <c r="J3" s="22"/>
      <c r="K3" s="1"/>
      <c r="L3" s="1"/>
    </row>
    <row r="4" ht="10" customHeight="1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6" customHeight="1" spans="1:12" x14ac:dyDescent="0.25">
      <c r="A5" s="1"/>
      <c r="B5" s="34" t="s">
        <v>36</v>
      </c>
      <c r="C5" s="34" t="s">
        <v>37</v>
      </c>
      <c r="D5" s="34" t="s">
        <v>38</v>
      </c>
      <c r="E5" s="34" t="s">
        <v>23</v>
      </c>
      <c r="F5" s="34" t="s">
        <v>39</v>
      </c>
      <c r="G5" s="34" t="s">
        <v>40</v>
      </c>
      <c r="H5" s="34" t="s">
        <v>41</v>
      </c>
      <c r="I5" s="34" t="s">
        <v>42</v>
      </c>
      <c r="J5" s="1"/>
      <c r="K5" s="1"/>
      <c r="L5" s="1"/>
    </row>
    <row r="6" ht="18" customHeight="1" spans="1:12" x14ac:dyDescent="0.25">
      <c r="A6" s="1"/>
      <c r="B6" s="35" t="s">
        <v>43</v>
      </c>
      <c r="C6" s="36" t="s">
        <v>44</v>
      </c>
      <c r="D6" s="36" t="s">
        <v>45</v>
      </c>
      <c r="E6" s="37">
        <v>80</v>
      </c>
      <c r="F6" s="37">
        <v>72.5</v>
      </c>
      <c r="G6" s="38" t="s">
        <v>46</v>
      </c>
      <c r="H6" s="36" t="s">
        <v>47</v>
      </c>
      <c r="I6" s="36" t="s">
        <v>48</v>
      </c>
      <c r="J6" s="1">
        <f>IF(AND(B6&lt;&gt;"",F6&lt;&gt;""),F6+ROW()/1000000,"")</f>
      </c>
      <c r="K6" s="1">
        <f>IF(AND(B6&lt;&gt;"",OR(G6="Idea",G6="Buying")),ROW(),"")</f>
      </c>
      <c r="L6" s="1"/>
    </row>
    <row r="7" ht="18" customHeight="1" spans="1:12" x14ac:dyDescent="0.25">
      <c r="A7" s="1"/>
      <c r="B7" s="35" t="s">
        <v>49</v>
      </c>
      <c r="C7" s="36" t="s">
        <v>44</v>
      </c>
      <c r="D7" s="36" t="s">
        <v>50</v>
      </c>
      <c r="E7" s="37">
        <v>120</v>
      </c>
      <c r="F7" s="37">
        <v>0</v>
      </c>
      <c r="G7" s="38" t="s">
        <v>51</v>
      </c>
      <c r="H7" s="36" t="s">
        <v>48</v>
      </c>
      <c r="I7" s="36" t="s">
        <v>48</v>
      </c>
      <c r="J7" s="1">
        <f>IF(AND(B7&lt;&gt;"",F7&lt;&gt;""),F7+ROW()/1000000,"")</f>
      </c>
      <c r="K7" s="1">
        <f>IF(AND(B7&lt;&gt;"",OR(G7="Idea",G7="Buying")),ROW(),"")</f>
      </c>
      <c r="L7" s="1"/>
    </row>
    <row r="8" ht="18" customHeight="1" spans="1:12" x14ac:dyDescent="0.25">
      <c r="A8" s="1"/>
      <c r="B8" s="35" t="s">
        <v>52</v>
      </c>
      <c r="C8" s="36" t="s">
        <v>53</v>
      </c>
      <c r="D8" s="36" t="s">
        <v>54</v>
      </c>
      <c r="E8" s="37">
        <v>140</v>
      </c>
      <c r="F8" s="37">
        <v>134.99</v>
      </c>
      <c r="G8" s="38" t="s">
        <v>55</v>
      </c>
      <c r="H8" s="36" t="s">
        <v>56</v>
      </c>
      <c r="I8" s="36" t="s">
        <v>48</v>
      </c>
      <c r="J8" s="1">
        <f>IF(AND(B8&lt;&gt;"",F8&lt;&gt;""),F8+ROW()/1000000,"")</f>
      </c>
      <c r="K8" s="1">
        <f>IF(AND(B8&lt;&gt;"",OR(G8="Idea",G8="Buying")),ROW(),"")</f>
      </c>
      <c r="L8" s="1"/>
    </row>
    <row r="9" ht="18" customHeight="1" spans="1:12" x14ac:dyDescent="0.25">
      <c r="A9" s="1"/>
      <c r="B9" s="35" t="s">
        <v>57</v>
      </c>
      <c r="C9" s="36" t="s">
        <v>53</v>
      </c>
      <c r="D9" s="36" t="s">
        <v>58</v>
      </c>
      <c r="E9" s="37">
        <v>100</v>
      </c>
      <c r="F9" s="37">
        <v>89.99</v>
      </c>
      <c r="G9" s="38" t="s">
        <v>46</v>
      </c>
      <c r="H9" s="36" t="s">
        <v>59</v>
      </c>
      <c r="I9" s="36" t="s">
        <v>48</v>
      </c>
      <c r="J9" s="1">
        <f>IF(AND(B9&lt;&gt;"",F9&lt;&gt;""),F9+ROW()/1000000,"")</f>
      </c>
      <c r="K9" s="1">
        <f>IF(AND(B9&lt;&gt;"",OR(G9="Idea",G9="Buying")),ROW(),"")</f>
      </c>
      <c r="L9" s="1"/>
    </row>
    <row r="10" ht="18" customHeight="1" spans="1:12" x14ac:dyDescent="0.25">
      <c r="A10" s="1"/>
      <c r="B10" s="35" t="s">
        <v>60</v>
      </c>
      <c r="C10" s="36" t="s">
        <v>60</v>
      </c>
      <c r="D10" s="36" t="s">
        <v>61</v>
      </c>
      <c r="E10" s="37">
        <v>250</v>
      </c>
      <c r="F10" s="37">
        <v>238</v>
      </c>
      <c r="G10" s="38" t="s">
        <v>62</v>
      </c>
      <c r="H10" s="36" t="s">
        <v>56</v>
      </c>
      <c r="I10" s="36" t="s">
        <v>63</v>
      </c>
      <c r="J10" s="1">
        <f>IF(AND(B10&lt;&gt;"",F10&lt;&gt;""),F10+ROW()/1000000,"")</f>
      </c>
      <c r="K10" s="1">
        <f>IF(AND(B10&lt;&gt;"",OR(G10="Idea",G10="Buying")),ROW(),"")</f>
      </c>
      <c r="L10" s="1"/>
    </row>
    <row r="11" ht="18" customHeight="1" spans="1:12" x14ac:dyDescent="0.25">
      <c r="A11" s="1"/>
      <c r="B11" s="35" t="s">
        <v>64</v>
      </c>
      <c r="C11" s="36" t="s">
        <v>65</v>
      </c>
      <c r="D11" s="36" t="s">
        <v>66</v>
      </c>
      <c r="E11" s="37">
        <v>45</v>
      </c>
      <c r="F11" s="37">
        <v>0</v>
      </c>
      <c r="G11" s="38" t="s">
        <v>51</v>
      </c>
      <c r="H11" s="36" t="s">
        <v>48</v>
      </c>
      <c r="I11" s="36" t="s">
        <v>48</v>
      </c>
      <c r="J11" s="1">
        <f>IF(AND(B11&lt;&gt;"",F11&lt;&gt;""),F11+ROW()/1000000,"")</f>
      </c>
      <c r="K11" s="1">
        <f>IF(AND(B11&lt;&gt;"",OR(G11="Idea",G11="Buying")),ROW(),"")</f>
      </c>
      <c r="L11" s="1"/>
    </row>
    <row r="12" ht="18" customHeight="1" spans="1:12" x14ac:dyDescent="0.25">
      <c r="A12" s="1"/>
      <c r="B12" s="35" t="s">
        <v>67</v>
      </c>
      <c r="C12" s="36" t="s">
        <v>65</v>
      </c>
      <c r="D12" s="36" t="s">
        <v>68</v>
      </c>
      <c r="E12" s="37">
        <v>35</v>
      </c>
      <c r="F12" s="37">
        <v>32</v>
      </c>
      <c r="G12" s="38" t="s">
        <v>46</v>
      </c>
      <c r="H12" s="36" t="s">
        <v>69</v>
      </c>
      <c r="I12" s="36" t="s">
        <v>48</v>
      </c>
      <c r="J12" s="1">
        <f>IF(AND(B12&lt;&gt;"",F12&lt;&gt;""),F12+ROW()/1000000,"")</f>
      </c>
      <c r="K12" s="1">
        <f>IF(AND(B12&lt;&gt;"",OR(G12="Idea",G12="Buying")),ROW(),"")</f>
      </c>
      <c r="L12" s="1"/>
    </row>
    <row r="13" ht="18" customHeight="1" spans="1:12" x14ac:dyDescent="0.25">
      <c r="A13" s="1"/>
      <c r="B13" s="35" t="s">
        <v>70</v>
      </c>
      <c r="C13" s="36" t="s">
        <v>71</v>
      </c>
      <c r="D13" s="36" t="s">
        <v>72</v>
      </c>
      <c r="E13" s="37">
        <v>40</v>
      </c>
      <c r="F13" s="37">
        <v>38.5</v>
      </c>
      <c r="G13" s="38" t="s">
        <v>55</v>
      </c>
      <c r="H13" s="36" t="s">
        <v>73</v>
      </c>
      <c r="I13" s="36" t="s">
        <v>48</v>
      </c>
      <c r="J13" s="1">
        <f>IF(AND(B13&lt;&gt;"",F13&lt;&gt;""),F13+ROW()/1000000,"")</f>
      </c>
      <c r="K13" s="1">
        <f>IF(AND(B13&lt;&gt;"",OR(G13="Idea",G13="Buying")),ROW(),"")</f>
      </c>
      <c r="L13" s="1"/>
    </row>
    <row r="14" ht="18" customHeight="1" spans="1:12" x14ac:dyDescent="0.25">
      <c r="A14" s="1"/>
      <c r="B14" s="35" t="s">
        <v>74</v>
      </c>
      <c r="C14" s="36" t="s">
        <v>75</v>
      </c>
      <c r="D14" s="36" t="s">
        <v>76</v>
      </c>
      <c r="E14" s="37">
        <v>25</v>
      </c>
      <c r="F14" s="37">
        <v>25</v>
      </c>
      <c r="G14" s="38" t="s">
        <v>62</v>
      </c>
      <c r="H14" s="36" t="s">
        <v>77</v>
      </c>
      <c r="I14" s="36" t="s">
        <v>48</v>
      </c>
      <c r="J14" s="1">
        <f>IF(AND(B14&lt;&gt;"",F14&lt;&gt;""),F14+ROW()/1000000,"")</f>
      </c>
      <c r="K14" s="1">
        <f>IF(AND(B14&lt;&gt;"",OR(G14="Idea",G14="Buying")),ROW(),"")</f>
      </c>
      <c r="L14" s="1"/>
    </row>
    <row r="15" ht="18" customHeight="1" spans="1:12" x14ac:dyDescent="0.25">
      <c r="A15" s="1"/>
      <c r="B15" s="35" t="s">
        <v>78</v>
      </c>
      <c r="C15" s="36" t="s">
        <v>79</v>
      </c>
      <c r="D15" s="36" t="s">
        <v>80</v>
      </c>
      <c r="E15" s="37">
        <v>60</v>
      </c>
      <c r="F15" s="37">
        <v>54.99</v>
      </c>
      <c r="G15" s="38" t="s">
        <v>46</v>
      </c>
      <c r="H15" s="36" t="s">
        <v>56</v>
      </c>
      <c r="I15" s="36" t="s">
        <v>48</v>
      </c>
      <c r="J15" s="1">
        <f>IF(AND(B15&lt;&gt;"",F15&lt;&gt;""),F15+ROW()/1000000,"")</f>
      </c>
      <c r="K15" s="1">
        <f>IF(AND(B15&lt;&gt;"",OR(G15="Idea",G15="Buying")),ROW(),"")</f>
      </c>
      <c r="L15" s="1"/>
    </row>
    <row r="16" ht="18" customHeight="1" spans="1:12" x14ac:dyDescent="0.25">
      <c r="A16" s="1"/>
      <c r="B16" s="35" t="s">
        <v>81</v>
      </c>
      <c r="C16" s="36" t="s">
        <v>79</v>
      </c>
      <c r="D16" s="36" t="s">
        <v>82</v>
      </c>
      <c r="E16" s="37">
        <v>35</v>
      </c>
      <c r="F16" s="37">
        <v>0</v>
      </c>
      <c r="G16" s="38" t="s">
        <v>51</v>
      </c>
      <c r="H16" s="36" t="s">
        <v>48</v>
      </c>
      <c r="I16" s="36" t="s">
        <v>48</v>
      </c>
      <c r="J16" s="1">
        <f>IF(AND(B16&lt;&gt;"",F16&lt;&gt;""),F16+ROW()/1000000,"")</f>
      </c>
      <c r="K16" s="1">
        <f>IF(AND(B16&lt;&gt;"",OR(G16="Idea",G16="Buying")),ROW(),"")</f>
      </c>
      <c r="L16" s="1"/>
    </row>
    <row r="17" ht="18" customHeight="1" spans="1:12" x14ac:dyDescent="0.25">
      <c r="A17" s="1"/>
      <c r="B17" s="35" t="s">
        <v>83</v>
      </c>
      <c r="C17" s="36" t="s">
        <v>71</v>
      </c>
      <c r="D17" s="36" t="s">
        <v>84</v>
      </c>
      <c r="E17" s="37">
        <v>20</v>
      </c>
      <c r="F17" s="37">
        <v>18</v>
      </c>
      <c r="G17" s="38" t="s">
        <v>46</v>
      </c>
      <c r="H17" s="36" t="s">
        <v>85</v>
      </c>
      <c r="I17" s="36" t="s">
        <v>48</v>
      </c>
      <c r="J17" s="1">
        <f>IF(AND(B17&lt;&gt;"",F17&lt;&gt;""),F17+ROW()/1000000,"")</f>
      </c>
      <c r="K17" s="1">
        <f>IF(AND(B17&lt;&gt;"",OR(G17="Idea",G17="Buying")),ROW(),"")</f>
      </c>
      <c r="L17" s="1"/>
    </row>
    <row r="18" ht="18" customHeight="1" spans="1:12" x14ac:dyDescent="0.25">
      <c r="A18" s="1"/>
      <c r="B18" s="35" t="s">
        <v>86</v>
      </c>
      <c r="C18" s="36" t="s">
        <v>75</v>
      </c>
      <c r="D18" s="36" t="s">
        <v>87</v>
      </c>
      <c r="E18" s="37">
        <v>50</v>
      </c>
      <c r="F18" s="37">
        <v>0</v>
      </c>
      <c r="G18" s="38" t="s">
        <v>51</v>
      </c>
      <c r="H18" s="36" t="s">
        <v>48</v>
      </c>
      <c r="I18" s="36" t="s">
        <v>48</v>
      </c>
      <c r="J18" s="1">
        <f>IF(AND(B18&lt;&gt;"",F18&lt;&gt;""),F18+ROW()/1000000,"")</f>
      </c>
      <c r="K18" s="1">
        <f>IF(AND(B18&lt;&gt;"",OR(G18="Idea",G18="Buying")),ROW(),"")</f>
      </c>
      <c r="L18" s="1"/>
    </row>
    <row r="19" ht="18" customHeight="1" spans="1:12" x14ac:dyDescent="0.25">
      <c r="A19" s="1"/>
      <c r="B19" s="35" t="s">
        <v>88</v>
      </c>
      <c r="C19" s="36" t="s">
        <v>75</v>
      </c>
      <c r="D19" s="36" t="s">
        <v>89</v>
      </c>
      <c r="E19" s="37">
        <v>30</v>
      </c>
      <c r="F19" s="37">
        <v>27</v>
      </c>
      <c r="G19" s="38" t="s">
        <v>90</v>
      </c>
      <c r="H19" s="36" t="s">
        <v>56</v>
      </c>
      <c r="I19" s="36" t="s">
        <v>91</v>
      </c>
      <c r="J19" s="1">
        <f>IF(AND(B19&lt;&gt;"",F19&lt;&gt;""),F19+ROW()/1000000,"")</f>
      </c>
      <c r="K19" s="1">
        <f>IF(AND(B19&lt;&gt;"",OR(G19="Idea",G19="Buying")),ROW(),"")</f>
      </c>
      <c r="L19" s="1"/>
    </row>
    <row r="20" ht="18" customHeight="1" spans="1:12" x14ac:dyDescent="0.25">
      <c r="A20" s="1"/>
      <c r="B20" s="35" t="s">
        <v>92</v>
      </c>
      <c r="C20" s="36" t="s">
        <v>79</v>
      </c>
      <c r="D20" s="36" t="s">
        <v>93</v>
      </c>
      <c r="E20" s="37">
        <v>60</v>
      </c>
      <c r="F20" s="37">
        <v>0</v>
      </c>
      <c r="G20" s="38" t="s">
        <v>51</v>
      </c>
      <c r="H20" s="36" t="s">
        <v>48</v>
      </c>
      <c r="I20" s="36" t="s">
        <v>48</v>
      </c>
      <c r="J20" s="1">
        <f>IF(AND(B20&lt;&gt;"",F20&lt;&gt;""),F20+ROW()/1000000,"")</f>
      </c>
      <c r="K20" s="1">
        <f>IF(AND(B20&lt;&gt;"",OR(G20="Idea",G20="Buying")),ROW(),"")</f>
      </c>
      <c r="L20" s="1"/>
    </row>
    <row r="21" ht="18" customHeight="1" spans="1:12" x14ac:dyDescent="0.25">
      <c r="A21" s="1"/>
      <c r="B21" s="35"/>
      <c r="C21" s="36"/>
      <c r="D21" s="36"/>
      <c r="E21" s="37"/>
      <c r="F21" s="37"/>
      <c r="G21" s="38"/>
      <c r="H21" s="36"/>
      <c r="I21" s="36"/>
      <c r="J21" s="1">
        <f>IF(AND(B21&lt;&gt;"",F21&lt;&gt;""),F21+ROW()/1000000,"")</f>
      </c>
      <c r="K21" s="1">
        <f>IF(AND(B21&lt;&gt;"",OR(G21="Idea",G21="Buying")),ROW(),"")</f>
      </c>
      <c r="L21" s="1"/>
    </row>
    <row r="22" ht="18" customHeight="1" spans="1:12" x14ac:dyDescent="0.25">
      <c r="A22" s="1"/>
      <c r="B22" s="35"/>
      <c r="C22" s="36"/>
      <c r="D22" s="36"/>
      <c r="E22" s="37"/>
      <c r="F22" s="37"/>
      <c r="G22" s="38"/>
      <c r="H22" s="36"/>
      <c r="I22" s="36"/>
      <c r="J22" s="1">
        <f>IF(AND(B22&lt;&gt;"",F22&lt;&gt;""),F22+ROW()/1000000,"")</f>
      </c>
      <c r="K22" s="1">
        <f>IF(AND(B22&lt;&gt;"",OR(G22="Idea",G22="Buying")),ROW(),"")</f>
      </c>
      <c r="L22" s="1"/>
    </row>
    <row r="23" ht="18" customHeight="1" spans="1:12" x14ac:dyDescent="0.25">
      <c r="A23" s="1"/>
      <c r="B23" s="35"/>
      <c r="C23" s="36"/>
      <c r="D23" s="36"/>
      <c r="E23" s="37"/>
      <c r="F23" s="37"/>
      <c r="G23" s="38"/>
      <c r="H23" s="36"/>
      <c r="I23" s="36"/>
      <c r="J23" s="1">
        <f>IF(AND(B23&lt;&gt;"",F23&lt;&gt;""),F23+ROW()/1000000,"")</f>
      </c>
      <c r="K23" s="1">
        <f>IF(AND(B23&lt;&gt;"",OR(G23="Idea",G23="Buying")),ROW(),"")</f>
      </c>
      <c r="L23" s="1"/>
    </row>
    <row r="24" ht="18" customHeight="1" spans="1:12" x14ac:dyDescent="0.25">
      <c r="A24" s="1"/>
      <c r="B24" s="35"/>
      <c r="C24" s="36"/>
      <c r="D24" s="36"/>
      <c r="E24" s="37"/>
      <c r="F24" s="37"/>
      <c r="G24" s="38"/>
      <c r="H24" s="36"/>
      <c r="I24" s="36"/>
      <c r="J24" s="1">
        <f>IF(AND(B24&lt;&gt;"",F24&lt;&gt;""),F24+ROW()/1000000,"")</f>
      </c>
      <c r="K24" s="1">
        <f>IF(AND(B24&lt;&gt;"",OR(G24="Idea",G24="Buying")),ROW(),"")</f>
      </c>
      <c r="L24" s="1"/>
    </row>
    <row r="25" ht="18" customHeight="1" spans="1:12" x14ac:dyDescent="0.25">
      <c r="A25" s="1"/>
      <c r="B25" s="35"/>
      <c r="C25" s="36"/>
      <c r="D25" s="36"/>
      <c r="E25" s="37"/>
      <c r="F25" s="37"/>
      <c r="G25" s="38"/>
      <c r="H25" s="36"/>
      <c r="I25" s="36"/>
      <c r="J25" s="1">
        <f>IF(AND(B25&lt;&gt;"",F25&lt;&gt;""),F25+ROW()/1000000,"")</f>
      </c>
      <c r="K25" s="1">
        <f>IF(AND(B25&lt;&gt;"",OR(G25="Idea",G25="Buying")),ROW(),"")</f>
      </c>
      <c r="L25" s="1"/>
    </row>
    <row r="26" ht="18" customHeight="1" spans="1:12" x14ac:dyDescent="0.25">
      <c r="A26" s="1"/>
      <c r="B26" s="35"/>
      <c r="C26" s="36"/>
      <c r="D26" s="36"/>
      <c r="E26" s="37"/>
      <c r="F26" s="37"/>
      <c r="G26" s="38"/>
      <c r="H26" s="36"/>
      <c r="I26" s="36"/>
      <c r="J26" s="1">
        <f>IF(AND(B26&lt;&gt;"",F26&lt;&gt;""),F26+ROW()/1000000,"")</f>
      </c>
      <c r="K26" s="1">
        <f>IF(AND(B26&lt;&gt;"",OR(G26="Idea",G26="Buying")),ROW(),"")</f>
      </c>
      <c r="L26" s="1"/>
    </row>
    <row r="27" ht="18" customHeight="1" spans="1:12" x14ac:dyDescent="0.25">
      <c r="A27" s="1"/>
      <c r="B27" s="35"/>
      <c r="C27" s="36"/>
      <c r="D27" s="36"/>
      <c r="E27" s="37"/>
      <c r="F27" s="37"/>
      <c r="G27" s="38"/>
      <c r="H27" s="36"/>
      <c r="I27" s="36"/>
      <c r="J27" s="1">
        <f>IF(AND(B27&lt;&gt;"",F27&lt;&gt;""),F27+ROW()/1000000,"")</f>
      </c>
      <c r="K27" s="1">
        <f>IF(AND(B27&lt;&gt;"",OR(G27="Idea",G27="Buying")),ROW(),"")</f>
      </c>
      <c r="L27" s="1"/>
    </row>
    <row r="28" ht="18" customHeight="1" spans="1:12" x14ac:dyDescent="0.25">
      <c r="A28" s="1"/>
      <c r="B28" s="35"/>
      <c r="C28" s="36"/>
      <c r="D28" s="36"/>
      <c r="E28" s="37"/>
      <c r="F28" s="37"/>
      <c r="G28" s="38"/>
      <c r="H28" s="36"/>
      <c r="I28" s="36"/>
      <c r="J28" s="1">
        <f>IF(AND(B28&lt;&gt;"",F28&lt;&gt;""),F28+ROW()/1000000,"")</f>
      </c>
      <c r="K28" s="1">
        <f>IF(AND(B28&lt;&gt;"",OR(G28="Idea",G28="Buying")),ROW(),"")</f>
      </c>
      <c r="L28" s="1"/>
    </row>
    <row r="29" ht="18" customHeight="1" spans="1:12" x14ac:dyDescent="0.25">
      <c r="A29" s="1"/>
      <c r="B29" s="35"/>
      <c r="C29" s="36"/>
      <c r="D29" s="36"/>
      <c r="E29" s="37"/>
      <c r="F29" s="37"/>
      <c r="G29" s="38"/>
      <c r="H29" s="36"/>
      <c r="I29" s="36"/>
      <c r="J29" s="1">
        <f>IF(AND(B29&lt;&gt;"",F29&lt;&gt;""),F29+ROW()/1000000,"")</f>
      </c>
      <c r="K29" s="1">
        <f>IF(AND(B29&lt;&gt;"",OR(G29="Idea",G29="Buying")),ROW(),"")</f>
      </c>
      <c r="L29" s="1"/>
    </row>
    <row r="30" ht="18" customHeight="1" spans="1:12" x14ac:dyDescent="0.25">
      <c r="A30" s="1"/>
      <c r="B30" s="35"/>
      <c r="C30" s="36"/>
      <c r="D30" s="36"/>
      <c r="E30" s="37"/>
      <c r="F30" s="37"/>
      <c r="G30" s="38"/>
      <c r="H30" s="36"/>
      <c r="I30" s="36"/>
      <c r="J30" s="1">
        <f>IF(AND(B30&lt;&gt;"",F30&lt;&gt;""),F30+ROW()/1000000,"")</f>
      </c>
      <c r="K30" s="1">
        <f>IF(AND(B30&lt;&gt;"",OR(G30="Idea",G30="Buying")),ROW(),"")</f>
      </c>
      <c r="L30" s="1"/>
    </row>
    <row r="31" ht="18" customHeight="1" spans="1:12" x14ac:dyDescent="0.25">
      <c r="A31" s="1"/>
      <c r="B31" s="35"/>
      <c r="C31" s="36"/>
      <c r="D31" s="36"/>
      <c r="E31" s="37"/>
      <c r="F31" s="37"/>
      <c r="G31" s="38"/>
      <c r="H31" s="36"/>
      <c r="I31" s="36"/>
      <c r="J31" s="1">
        <f>IF(AND(B31&lt;&gt;"",F31&lt;&gt;""),F31+ROW()/1000000,"")</f>
      </c>
      <c r="K31" s="1">
        <f>IF(AND(B31&lt;&gt;"",OR(G31="Idea",G31="Buying")),ROW(),"")</f>
      </c>
      <c r="L31" s="1"/>
    </row>
    <row r="32" ht="18" customHeight="1" spans="1:12" x14ac:dyDescent="0.25">
      <c r="A32" s="1"/>
      <c r="B32" s="35"/>
      <c r="C32" s="36"/>
      <c r="D32" s="36"/>
      <c r="E32" s="37"/>
      <c r="F32" s="37"/>
      <c r="G32" s="38"/>
      <c r="H32" s="36"/>
      <c r="I32" s="36"/>
      <c r="J32" s="1">
        <f>IF(AND(B32&lt;&gt;"",F32&lt;&gt;""),F32+ROW()/1000000,"")</f>
      </c>
      <c r="K32" s="1">
        <f>IF(AND(B32&lt;&gt;"",OR(G32="Idea",G32="Buying")),ROW(),"")</f>
      </c>
      <c r="L32" s="1"/>
    </row>
    <row r="33" ht="18" customHeight="1" spans="1:12" x14ac:dyDescent="0.25">
      <c r="A33" s="1"/>
      <c r="B33" s="35"/>
      <c r="C33" s="36"/>
      <c r="D33" s="36"/>
      <c r="E33" s="37"/>
      <c r="F33" s="37"/>
      <c r="G33" s="38"/>
      <c r="H33" s="36"/>
      <c r="I33" s="36"/>
      <c r="J33" s="1">
        <f>IF(AND(B33&lt;&gt;"",F33&lt;&gt;""),F33+ROW()/1000000,"")</f>
      </c>
      <c r="K33" s="1">
        <f>IF(AND(B33&lt;&gt;"",OR(G33="Idea",G33="Buying")),ROW(),"")</f>
      </c>
      <c r="L33" s="1"/>
    </row>
    <row r="34" ht="18" customHeight="1" spans="1:12" x14ac:dyDescent="0.25">
      <c r="A34" s="1"/>
      <c r="B34" s="35"/>
      <c r="C34" s="36"/>
      <c r="D34" s="36"/>
      <c r="E34" s="37"/>
      <c r="F34" s="37"/>
      <c r="G34" s="38"/>
      <c r="H34" s="36"/>
      <c r="I34" s="36"/>
      <c r="J34" s="1">
        <f>IF(AND(B34&lt;&gt;"",F34&lt;&gt;""),F34+ROW()/1000000,"")</f>
      </c>
      <c r="K34" s="1">
        <f>IF(AND(B34&lt;&gt;"",OR(G34="Idea",G34="Buying")),ROW(),"")</f>
      </c>
      <c r="L34" s="1"/>
    </row>
    <row r="35" ht="18" customHeight="1" spans="1:12" x14ac:dyDescent="0.25">
      <c r="A35" s="1"/>
      <c r="B35" s="35"/>
      <c r="C35" s="36"/>
      <c r="D35" s="36"/>
      <c r="E35" s="37"/>
      <c r="F35" s="37"/>
      <c r="G35" s="38"/>
      <c r="H35" s="36"/>
      <c r="I35" s="36"/>
      <c r="J35" s="1">
        <f>IF(AND(B35&lt;&gt;"",F35&lt;&gt;""),F35+ROW()/1000000,"")</f>
      </c>
      <c r="K35" s="1">
        <f>IF(AND(B35&lt;&gt;"",OR(G35="Idea",G35="Buying")),ROW(),"")</f>
      </c>
      <c r="L35" s="1"/>
    </row>
    <row r="36" ht="22" customHeight="1" spans="1:12" x14ac:dyDescent="0.25">
      <c r="A36" s="1"/>
      <c r="B36" s="31" t="s">
        <v>94</v>
      </c>
      <c r="C36" s="39"/>
      <c r="D36" s="39"/>
      <c r="E36" s="32">
        <f>SUM(E6:E35)</f>
      </c>
      <c r="F36" s="32">
        <f>SUM(F6:F35)</f>
      </c>
      <c r="G36" s="39"/>
      <c r="H36" s="39"/>
      <c r="I36" s="39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33" t="s">
        <v>95</v>
      </c>
      <c r="C38" s="33"/>
      <c r="D38" s="33"/>
      <c r="E38" s="33"/>
      <c r="F38" s="33"/>
      <c r="G38" s="33"/>
      <c r="H38" s="33"/>
      <c r="I38" s="33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mergeCells count="3">
    <mergeCell ref="B2:J2"/>
    <mergeCell ref="B3:J3"/>
    <mergeCell ref="B38:I38"/>
  </mergeCells>
  <conditionalFormatting sqref="G6:G35">
    <cfRule type="expression" dxfId="0" priority="1">
      <formula>G6="Given"</formula>
    </cfRule>
  </conditionalFormatting>
  <conditionalFormatting sqref="G6:G35">
    <cfRule type="expression" dxfId="1" priority="1">
      <formula>G6="Idea"</formula>
    </cfRule>
  </conditionalFormatting>
  <dataValidations count="1">
    <dataValidation type="list" allowBlank="1" sqref="G6:G35">
      <formula1>"Idea,Buying,Bought,Wrapped,Given"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94A48"/>
  </sheetPr>
  <dimension ref="A1:J5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12" customWidth="1"/>
    <col min="3" max="3" width="30" customWidth="1"/>
    <col min="4" max="4" width="20" customWidth="1"/>
    <col min="5" max="5" width="13" customWidth="1"/>
    <col min="6" max="6" width="10" customWidth="1"/>
    <col min="7" max="7" width="32" customWidth="1"/>
  </cols>
  <sheetData>
    <row r="1" ht="10" customHeight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 x14ac:dyDescent="0.25">
      <c r="A2" s="1"/>
      <c r="B2" s="21" t="s">
        <v>96</v>
      </c>
      <c r="C2" s="21"/>
      <c r="D2" s="21"/>
      <c r="E2" s="21"/>
      <c r="F2" s="21"/>
      <c r="G2" s="21"/>
      <c r="H2" s="21"/>
      <c r="I2" s="21"/>
      <c r="J2" s="1"/>
    </row>
    <row r="3" ht="16" customHeight="1" spans="1:10" x14ac:dyDescent="0.25">
      <c r="A3" s="1"/>
      <c r="B3" s="22" t="s">
        <v>97</v>
      </c>
      <c r="C3" s="22"/>
      <c r="D3" s="22"/>
      <c r="E3" s="22"/>
      <c r="F3" s="22"/>
      <c r="G3" s="22"/>
      <c r="H3" s="22"/>
      <c r="I3" s="22"/>
      <c r="J3" s="1"/>
    </row>
    <row r="4" ht="10" customHeight="1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ht="26" customHeight="1" spans="1:10" x14ac:dyDescent="0.25">
      <c r="A5" s="1"/>
      <c r="B5" s="34" t="s">
        <v>98</v>
      </c>
      <c r="C5" s="34" t="s">
        <v>99</v>
      </c>
      <c r="D5" s="34" t="s">
        <v>22</v>
      </c>
      <c r="E5" s="34" t="s">
        <v>100</v>
      </c>
      <c r="F5" s="34" t="s">
        <v>101</v>
      </c>
      <c r="G5" s="34" t="s">
        <v>42</v>
      </c>
      <c r="H5" s="1"/>
      <c r="I5" s="1"/>
      <c r="J5" s="1"/>
    </row>
    <row r="6" ht="18" customHeight="1" spans="1:10" x14ac:dyDescent="0.25">
      <c r="A6" s="1"/>
      <c r="B6" s="40">
        <v>46327</v>
      </c>
      <c r="C6" s="36" t="s">
        <v>102</v>
      </c>
      <c r="D6" s="38" t="s">
        <v>25</v>
      </c>
      <c r="E6" s="37">
        <v>45</v>
      </c>
      <c r="F6" s="38" t="s">
        <v>103</v>
      </c>
      <c r="G6" s="36"/>
      <c r="H6" s="1"/>
      <c r="I6" s="1"/>
      <c r="J6" s="1"/>
    </row>
    <row r="7" ht="18" customHeight="1" spans="1:10" x14ac:dyDescent="0.25">
      <c r="A7" s="1"/>
      <c r="B7" s="40">
        <v>46331</v>
      </c>
      <c r="C7" s="36" t="s">
        <v>104</v>
      </c>
      <c r="D7" s="38" t="s">
        <v>26</v>
      </c>
      <c r="E7" s="37">
        <v>28.99</v>
      </c>
      <c r="F7" s="38" t="s">
        <v>103</v>
      </c>
      <c r="G7" s="36"/>
      <c r="H7" s="1"/>
      <c r="I7" s="1"/>
      <c r="J7" s="1"/>
    </row>
    <row r="8" ht="18" customHeight="1" spans="1:10" x14ac:dyDescent="0.25">
      <c r="A8" s="1"/>
      <c r="B8" s="40">
        <v>46333</v>
      </c>
      <c r="C8" s="36" t="s">
        <v>105</v>
      </c>
      <c r="D8" s="38" t="s">
        <v>26</v>
      </c>
      <c r="E8" s="37">
        <v>34</v>
      </c>
      <c r="F8" s="38" t="s">
        <v>103</v>
      </c>
      <c r="G8" s="36"/>
      <c r="H8" s="1"/>
      <c r="I8" s="1"/>
      <c r="J8" s="1"/>
    </row>
    <row r="9" ht="18" customHeight="1" spans="1:10" x14ac:dyDescent="0.25">
      <c r="A9" s="1"/>
      <c r="B9" s="40">
        <v>46336</v>
      </c>
      <c r="C9" s="36" t="s">
        <v>106</v>
      </c>
      <c r="D9" s="38" t="s">
        <v>27</v>
      </c>
      <c r="E9" s="37">
        <v>380</v>
      </c>
      <c r="F9" s="38" t="s">
        <v>103</v>
      </c>
      <c r="G9" s="36"/>
      <c r="H9" s="1"/>
      <c r="I9" s="1"/>
      <c r="J9" s="1"/>
    </row>
    <row r="10" ht="18" customHeight="1" spans="1:10" x14ac:dyDescent="0.25">
      <c r="A10" s="1"/>
      <c r="B10" s="40">
        <v>46341</v>
      </c>
      <c r="C10" s="36" t="s">
        <v>107</v>
      </c>
      <c r="D10" s="38" t="s">
        <v>28</v>
      </c>
      <c r="E10" s="37">
        <v>22</v>
      </c>
      <c r="F10" s="38" t="s">
        <v>103</v>
      </c>
      <c r="G10" s="36"/>
      <c r="H10" s="1"/>
      <c r="I10" s="1"/>
      <c r="J10" s="1"/>
    </row>
    <row r="11" ht="18" customHeight="1" spans="1:10" x14ac:dyDescent="0.25">
      <c r="A11" s="1"/>
      <c r="B11" s="40">
        <v>46343</v>
      </c>
      <c r="C11" s="36" t="s">
        <v>108</v>
      </c>
      <c r="D11" s="38" t="s">
        <v>28</v>
      </c>
      <c r="E11" s="37">
        <v>26.5</v>
      </c>
      <c r="F11" s="38" t="s">
        <v>109</v>
      </c>
      <c r="G11" s="36"/>
      <c r="H11" s="1"/>
      <c r="I11" s="1"/>
      <c r="J11" s="1"/>
    </row>
    <row r="12" ht="18" customHeight="1" spans="1:10" x14ac:dyDescent="0.25">
      <c r="A12" s="1"/>
      <c r="B12" s="40">
        <v>46346</v>
      </c>
      <c r="C12" s="36" t="s">
        <v>110</v>
      </c>
      <c r="D12" s="38" t="s">
        <v>29</v>
      </c>
      <c r="E12" s="37">
        <v>50</v>
      </c>
      <c r="F12" s="38" t="s">
        <v>103</v>
      </c>
      <c r="G12" s="36"/>
      <c r="H12" s="1"/>
      <c r="I12" s="1"/>
      <c r="J12" s="1"/>
    </row>
    <row r="13" ht="18" customHeight="1" spans="1:10" x14ac:dyDescent="0.25">
      <c r="A13" s="1"/>
      <c r="B13" s="40">
        <v>46351</v>
      </c>
      <c r="C13" s="36" t="s">
        <v>111</v>
      </c>
      <c r="D13" s="38" t="s">
        <v>26</v>
      </c>
      <c r="E13" s="37">
        <v>65</v>
      </c>
      <c r="F13" s="38" t="s">
        <v>109</v>
      </c>
      <c r="G13" s="36"/>
      <c r="H13" s="1"/>
      <c r="I13" s="1"/>
      <c r="J13" s="1"/>
    </row>
    <row r="14" ht="18" customHeight="1" spans="1:10" x14ac:dyDescent="0.25">
      <c r="A14" s="1"/>
      <c r="B14" s="40">
        <v>46353</v>
      </c>
      <c r="C14" s="36" t="s">
        <v>112</v>
      </c>
      <c r="D14" s="38" t="s">
        <v>30</v>
      </c>
      <c r="E14" s="37">
        <v>20</v>
      </c>
      <c r="F14" s="38" t="s">
        <v>103</v>
      </c>
      <c r="G14" s="36"/>
      <c r="H14" s="1"/>
      <c r="I14" s="1"/>
      <c r="J14" s="1"/>
    </row>
    <row r="15" ht="18" customHeight="1" spans="1:10" x14ac:dyDescent="0.25">
      <c r="A15" s="1"/>
      <c r="B15" s="40">
        <v>46356</v>
      </c>
      <c r="C15" s="36" t="s">
        <v>113</v>
      </c>
      <c r="D15" s="38" t="s">
        <v>30</v>
      </c>
      <c r="E15" s="37">
        <v>85</v>
      </c>
      <c r="F15" s="38" t="s">
        <v>109</v>
      </c>
      <c r="G15" s="36"/>
      <c r="H15" s="1"/>
      <c r="I15" s="1"/>
      <c r="J15" s="1"/>
    </row>
    <row r="16" ht="18" customHeight="1" spans="1:10" x14ac:dyDescent="0.25">
      <c r="A16" s="1"/>
      <c r="B16" s="40">
        <v>46359</v>
      </c>
      <c r="C16" s="36" t="s">
        <v>114</v>
      </c>
      <c r="D16" s="38" t="s">
        <v>27</v>
      </c>
      <c r="E16" s="37">
        <v>140</v>
      </c>
      <c r="F16" s="38" t="s">
        <v>109</v>
      </c>
      <c r="G16" s="36"/>
      <c r="H16" s="1"/>
      <c r="I16" s="1"/>
      <c r="J16" s="1"/>
    </row>
    <row r="17" ht="18" customHeight="1" spans="1:10" x14ac:dyDescent="0.25">
      <c r="A17" s="1"/>
      <c r="B17" s="40">
        <v>46361</v>
      </c>
      <c r="C17" s="36" t="s">
        <v>115</v>
      </c>
      <c r="D17" s="38" t="s">
        <v>28</v>
      </c>
      <c r="E17" s="37">
        <v>15</v>
      </c>
      <c r="F17" s="38" t="s">
        <v>109</v>
      </c>
      <c r="G17" s="36"/>
      <c r="H17" s="1"/>
      <c r="I17" s="1"/>
      <c r="J17" s="1"/>
    </row>
    <row r="18" ht="18" customHeight="1" spans="1:10" x14ac:dyDescent="0.25">
      <c r="A18" s="1"/>
      <c r="B18" s="40">
        <v>46363</v>
      </c>
      <c r="C18" s="36" t="s">
        <v>116</v>
      </c>
      <c r="D18" s="38" t="s">
        <v>25</v>
      </c>
      <c r="E18" s="37">
        <v>120</v>
      </c>
      <c r="F18" s="38" t="s">
        <v>109</v>
      </c>
      <c r="G18" s="36"/>
      <c r="H18" s="1"/>
      <c r="I18" s="1"/>
      <c r="J18" s="1"/>
    </row>
    <row r="19" ht="18" customHeight="1" spans="1:10" x14ac:dyDescent="0.25">
      <c r="A19" s="1"/>
      <c r="B19" s="40">
        <v>46366</v>
      </c>
      <c r="C19" s="36" t="s">
        <v>117</v>
      </c>
      <c r="D19" s="38" t="s">
        <v>26</v>
      </c>
      <c r="E19" s="37">
        <v>40</v>
      </c>
      <c r="F19" s="38" t="s">
        <v>109</v>
      </c>
      <c r="G19" s="36"/>
      <c r="H19" s="1"/>
      <c r="I19" s="1"/>
      <c r="J19" s="1"/>
    </row>
    <row r="20" ht="18" customHeight="1" spans="1:10" x14ac:dyDescent="0.25">
      <c r="A20" s="1"/>
      <c r="B20" s="40">
        <v>46369</v>
      </c>
      <c r="C20" s="36" t="s">
        <v>118</v>
      </c>
      <c r="D20" s="38" t="s">
        <v>29</v>
      </c>
      <c r="E20" s="37">
        <v>40</v>
      </c>
      <c r="F20" s="38" t="s">
        <v>109</v>
      </c>
      <c r="G20" s="36"/>
      <c r="H20" s="1"/>
      <c r="I20" s="1"/>
      <c r="J20" s="1"/>
    </row>
    <row r="21" ht="18" customHeight="1" spans="1:10" x14ac:dyDescent="0.25">
      <c r="A21" s="1"/>
      <c r="B21" s="40">
        <v>46371</v>
      </c>
      <c r="C21" s="36" t="s">
        <v>119</v>
      </c>
      <c r="D21" s="38" t="s">
        <v>25</v>
      </c>
      <c r="E21" s="37">
        <v>95</v>
      </c>
      <c r="F21" s="38" t="s">
        <v>109</v>
      </c>
      <c r="G21" s="36"/>
      <c r="H21" s="1"/>
      <c r="I21" s="1"/>
      <c r="J21" s="1"/>
    </row>
    <row r="22" ht="18" customHeight="1" spans="1:10" x14ac:dyDescent="0.25">
      <c r="A22" s="1"/>
      <c r="B22" s="40">
        <v>46373</v>
      </c>
      <c r="C22" s="36" t="s">
        <v>120</v>
      </c>
      <c r="D22" s="38" t="s">
        <v>30</v>
      </c>
      <c r="E22" s="37">
        <v>30</v>
      </c>
      <c r="F22" s="38" t="s">
        <v>109</v>
      </c>
      <c r="G22" s="36"/>
      <c r="H22" s="1"/>
      <c r="I22" s="1"/>
      <c r="J22" s="1"/>
    </row>
    <row r="23" ht="18" customHeight="1" spans="1:10" x14ac:dyDescent="0.25">
      <c r="A23" s="1"/>
      <c r="B23" s="40">
        <v>46376</v>
      </c>
      <c r="C23" s="36" t="s">
        <v>121</v>
      </c>
      <c r="D23" s="38" t="s">
        <v>28</v>
      </c>
      <c r="E23" s="37">
        <v>12</v>
      </c>
      <c r="F23" s="38" t="s">
        <v>109</v>
      </c>
      <c r="G23" s="36"/>
      <c r="H23" s="1"/>
      <c r="I23" s="1"/>
      <c r="J23" s="1"/>
    </row>
    <row r="24" ht="18" customHeight="1" spans="1:10" x14ac:dyDescent="0.25">
      <c r="A24" s="1"/>
      <c r="B24" s="40">
        <v>46378</v>
      </c>
      <c r="C24" s="36" t="s">
        <v>122</v>
      </c>
      <c r="D24" s="38" t="s">
        <v>27</v>
      </c>
      <c r="E24" s="37">
        <v>60</v>
      </c>
      <c r="F24" s="38" t="s">
        <v>109</v>
      </c>
      <c r="G24" s="36"/>
      <c r="H24" s="1"/>
      <c r="I24" s="1"/>
      <c r="J24" s="1"/>
    </row>
    <row r="25" ht="18" customHeight="1" spans="1:10" x14ac:dyDescent="0.25">
      <c r="A25" s="1"/>
      <c r="B25" s="40">
        <v>46380</v>
      </c>
      <c r="C25" s="36" t="s">
        <v>123</v>
      </c>
      <c r="D25" s="38" t="s">
        <v>25</v>
      </c>
      <c r="E25" s="37">
        <v>35</v>
      </c>
      <c r="F25" s="38" t="s">
        <v>109</v>
      </c>
      <c r="G25" s="36"/>
      <c r="H25" s="1"/>
      <c r="I25" s="1"/>
      <c r="J25" s="1"/>
    </row>
    <row r="26" ht="18" customHeight="1" spans="1:10" x14ac:dyDescent="0.25">
      <c r="A26" s="1"/>
      <c r="B26" s="40"/>
      <c r="C26" s="36"/>
      <c r="D26" s="38"/>
      <c r="E26" s="37"/>
      <c r="F26" s="38"/>
      <c r="G26" s="36"/>
      <c r="H26" s="1"/>
      <c r="I26" s="1"/>
      <c r="J26" s="1"/>
    </row>
    <row r="27" ht="18" customHeight="1" spans="1:10" x14ac:dyDescent="0.25">
      <c r="A27" s="1"/>
      <c r="B27" s="40"/>
      <c r="C27" s="36"/>
      <c r="D27" s="38"/>
      <c r="E27" s="37"/>
      <c r="F27" s="38"/>
      <c r="G27" s="36"/>
      <c r="H27" s="1"/>
      <c r="I27" s="1"/>
      <c r="J27" s="1"/>
    </row>
    <row r="28" ht="18" customHeight="1" spans="1:10" x14ac:dyDescent="0.25">
      <c r="A28" s="1"/>
      <c r="B28" s="40"/>
      <c r="C28" s="36"/>
      <c r="D28" s="38"/>
      <c r="E28" s="37"/>
      <c r="F28" s="38"/>
      <c r="G28" s="36"/>
      <c r="H28" s="1"/>
      <c r="I28" s="1"/>
      <c r="J28" s="1"/>
    </row>
    <row r="29" ht="18" customHeight="1" spans="1:10" x14ac:dyDescent="0.25">
      <c r="A29" s="1"/>
      <c r="B29" s="40"/>
      <c r="C29" s="36"/>
      <c r="D29" s="38"/>
      <c r="E29" s="37"/>
      <c r="F29" s="38"/>
      <c r="G29" s="36"/>
      <c r="H29" s="1"/>
      <c r="I29" s="1"/>
      <c r="J29" s="1"/>
    </row>
    <row r="30" ht="18" customHeight="1" spans="1:10" x14ac:dyDescent="0.25">
      <c r="A30" s="1"/>
      <c r="B30" s="40"/>
      <c r="C30" s="36"/>
      <c r="D30" s="38"/>
      <c r="E30" s="37"/>
      <c r="F30" s="38"/>
      <c r="G30" s="36"/>
      <c r="H30" s="1"/>
      <c r="I30" s="1"/>
      <c r="J30" s="1"/>
    </row>
    <row r="31" ht="18" customHeight="1" spans="1:10" x14ac:dyDescent="0.25">
      <c r="A31" s="1"/>
      <c r="B31" s="40"/>
      <c r="C31" s="36"/>
      <c r="D31" s="38"/>
      <c r="E31" s="37"/>
      <c r="F31" s="38"/>
      <c r="G31" s="36"/>
      <c r="H31" s="1"/>
      <c r="I31" s="1"/>
      <c r="J31" s="1"/>
    </row>
    <row r="32" ht="18" customHeight="1" spans="1:10" x14ac:dyDescent="0.25">
      <c r="A32" s="1"/>
      <c r="B32" s="40"/>
      <c r="C32" s="36"/>
      <c r="D32" s="38"/>
      <c r="E32" s="37"/>
      <c r="F32" s="38"/>
      <c r="G32" s="36"/>
      <c r="H32" s="1"/>
      <c r="I32" s="1"/>
      <c r="J32" s="1"/>
    </row>
    <row r="33" ht="18" customHeight="1" spans="1:10" x14ac:dyDescent="0.25">
      <c r="A33" s="1"/>
      <c r="B33" s="40"/>
      <c r="C33" s="36"/>
      <c r="D33" s="38"/>
      <c r="E33" s="37"/>
      <c r="F33" s="38"/>
      <c r="G33" s="36"/>
      <c r="H33" s="1"/>
      <c r="I33" s="1"/>
      <c r="J33" s="1"/>
    </row>
    <row r="34" ht="18" customHeight="1" spans="1:10" x14ac:dyDescent="0.25">
      <c r="A34" s="1"/>
      <c r="B34" s="40"/>
      <c r="C34" s="36"/>
      <c r="D34" s="38"/>
      <c r="E34" s="37"/>
      <c r="F34" s="38"/>
      <c r="G34" s="36"/>
      <c r="H34" s="1"/>
      <c r="I34" s="1"/>
      <c r="J34" s="1"/>
    </row>
    <row r="35" ht="18" customHeight="1" spans="1:10" x14ac:dyDescent="0.25">
      <c r="A35" s="1"/>
      <c r="B35" s="40"/>
      <c r="C35" s="36"/>
      <c r="D35" s="38"/>
      <c r="E35" s="37"/>
      <c r="F35" s="38"/>
      <c r="G35" s="36"/>
      <c r="H35" s="1"/>
      <c r="I35" s="1"/>
      <c r="J35" s="1"/>
    </row>
    <row r="36" ht="18" customHeight="1" spans="1:10" x14ac:dyDescent="0.25">
      <c r="A36" s="1"/>
      <c r="B36" s="40"/>
      <c r="C36" s="36"/>
      <c r="D36" s="38"/>
      <c r="E36" s="37"/>
      <c r="F36" s="38"/>
      <c r="G36" s="36"/>
      <c r="H36" s="1"/>
      <c r="I36" s="1"/>
      <c r="J36" s="1"/>
    </row>
    <row r="37" ht="18" customHeight="1" spans="1:10" x14ac:dyDescent="0.25">
      <c r="A37" s="1"/>
      <c r="B37" s="40"/>
      <c r="C37" s="36"/>
      <c r="D37" s="38"/>
      <c r="E37" s="37"/>
      <c r="F37" s="38"/>
      <c r="G37" s="36"/>
      <c r="H37" s="1"/>
      <c r="I37" s="1"/>
      <c r="J37" s="1"/>
    </row>
    <row r="38" ht="18" customHeight="1" spans="1:10" x14ac:dyDescent="0.25">
      <c r="A38" s="1"/>
      <c r="B38" s="40"/>
      <c r="C38" s="36"/>
      <c r="D38" s="38"/>
      <c r="E38" s="37"/>
      <c r="F38" s="38"/>
      <c r="G38" s="36"/>
      <c r="H38" s="1"/>
      <c r="I38" s="1"/>
      <c r="J38" s="1"/>
    </row>
    <row r="39" ht="18" customHeight="1" spans="1:10" x14ac:dyDescent="0.25">
      <c r="A39" s="1"/>
      <c r="B39" s="40"/>
      <c r="C39" s="36"/>
      <c r="D39" s="38"/>
      <c r="E39" s="37"/>
      <c r="F39" s="38"/>
      <c r="G39" s="36"/>
      <c r="H39" s="1"/>
      <c r="I39" s="1"/>
      <c r="J39" s="1"/>
    </row>
    <row r="40" ht="18" customHeight="1" spans="1:10" x14ac:dyDescent="0.25">
      <c r="A40" s="1"/>
      <c r="B40" s="40"/>
      <c r="C40" s="36"/>
      <c r="D40" s="38"/>
      <c r="E40" s="37"/>
      <c r="F40" s="38"/>
      <c r="G40" s="36"/>
      <c r="H40" s="1"/>
      <c r="I40" s="1"/>
      <c r="J40" s="1"/>
    </row>
    <row r="41" ht="18" customHeight="1" spans="1:10" x14ac:dyDescent="0.25">
      <c r="A41" s="1"/>
      <c r="B41" s="40"/>
      <c r="C41" s="36"/>
      <c r="D41" s="38"/>
      <c r="E41" s="37"/>
      <c r="F41" s="38"/>
      <c r="G41" s="36"/>
      <c r="H41" s="1"/>
      <c r="I41" s="1"/>
      <c r="J41" s="1"/>
    </row>
    <row r="42" ht="18" customHeight="1" spans="1:10" x14ac:dyDescent="0.25">
      <c r="A42" s="1"/>
      <c r="B42" s="40"/>
      <c r="C42" s="36"/>
      <c r="D42" s="38"/>
      <c r="E42" s="37"/>
      <c r="F42" s="38"/>
      <c r="G42" s="36"/>
      <c r="H42" s="1"/>
      <c r="I42" s="1"/>
      <c r="J42" s="1"/>
    </row>
    <row r="43" ht="18" customHeight="1" spans="1:10" x14ac:dyDescent="0.25">
      <c r="A43" s="1"/>
      <c r="B43" s="40"/>
      <c r="C43" s="36"/>
      <c r="D43" s="38"/>
      <c r="E43" s="37"/>
      <c r="F43" s="38"/>
      <c r="G43" s="36"/>
      <c r="H43" s="1"/>
      <c r="I43" s="1"/>
      <c r="J43" s="1"/>
    </row>
    <row r="44" ht="18" customHeight="1" spans="1:10" x14ac:dyDescent="0.25">
      <c r="A44" s="1"/>
      <c r="B44" s="40"/>
      <c r="C44" s="36"/>
      <c r="D44" s="38"/>
      <c r="E44" s="37"/>
      <c r="F44" s="38"/>
      <c r="G44" s="36"/>
      <c r="H44" s="1"/>
      <c r="I44" s="1"/>
      <c r="J44" s="1"/>
    </row>
    <row r="45" ht="18" customHeight="1" spans="1:10" x14ac:dyDescent="0.25">
      <c r="A45" s="1"/>
      <c r="B45" s="40"/>
      <c r="C45" s="36"/>
      <c r="D45" s="38"/>
      <c r="E45" s="37"/>
      <c r="F45" s="38"/>
      <c r="G45" s="36"/>
      <c r="H45" s="1"/>
      <c r="I45" s="1"/>
      <c r="J45" s="1"/>
    </row>
    <row r="46" ht="22" customHeight="1" spans="1:10" x14ac:dyDescent="0.25">
      <c r="A46" s="1"/>
      <c r="B46" s="31" t="s">
        <v>94</v>
      </c>
      <c r="C46" s="39"/>
      <c r="D46" s="39"/>
      <c r="E46" s="32">
        <f>SUM(E6:E45)</f>
      </c>
      <c r="F46" s="39"/>
      <c r="G46" s="39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33" t="s">
        <v>124</v>
      </c>
      <c r="C48" s="33"/>
      <c r="D48" s="33"/>
      <c r="E48" s="33"/>
      <c r="F48" s="33"/>
      <c r="G48" s="33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3">
    <mergeCell ref="B2:I2"/>
    <mergeCell ref="B3:I3"/>
    <mergeCell ref="B48:G48"/>
  </mergeCells>
  <conditionalFormatting sqref="F6:F45">
    <cfRule type="expression" dxfId="2" priority="1">
      <formula>F6="Yes"</formula>
    </cfRule>
  </conditionalFormatting>
  <dataValidations count="2">
    <dataValidation type="list" allowBlank="1" sqref="D6:D45">
      <formula1>Setup!$B$12:$B$18</formula1>
    </dataValidation>
    <dataValidation type="list" allowBlank="1" sqref="F6:F45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94A48"/>
  </sheetPr>
  <dimension ref="A1:D37"/>
  <sheetFormatPr defaultRowHeight="15" outlineLevelRow="0" outlineLevelCol="0" x14ac:dyDescent="55"/>
  <cols>
    <col min="1" max="1" width="26" customWidth="1"/>
    <col min="2" max="4" width="14" customWidth="1"/>
  </cols>
  <sheetData>
    <row r="1" spans="1:1" x14ac:dyDescent="0.25">
      <c r="A1" t="s">
        <v>142</v>
      </c>
    </row>
    <row r="2" spans="1:2" x14ac:dyDescent="0.25">
      <c r="A2" t="s">
        <v>143</v>
      </c>
      <c r="B2">
        <f>MAX(0,Setup!$C$7-TODAY())</f>
      </c>
    </row>
    <row r="3" spans="1:2" x14ac:dyDescent="0.25">
      <c r="A3" t="s">
        <v>32</v>
      </c>
      <c r="B3">
        <f>Setup!C19</f>
      </c>
    </row>
    <row r="4" spans="1:2" x14ac:dyDescent="0.25">
      <c r="A4" t="s">
        <v>144</v>
      </c>
      <c r="B4">
        <f>SUM('Gift List'!$F$6:$F$35)+SUM('Other Expenses'!$E$6:$E$45)</f>
      </c>
    </row>
    <row r="5" spans="1:2" x14ac:dyDescent="0.25">
      <c r="A5" t="s">
        <v>145</v>
      </c>
      <c r="B5">
        <f>B3-B4</f>
      </c>
    </row>
    <row r="7" spans="1:4" x14ac:dyDescent="0.25">
      <c r="A7" t="s">
        <v>22</v>
      </c>
      <c r="B7" t="s">
        <v>23</v>
      </c>
      <c r="C7" t="s">
        <v>146</v>
      </c>
      <c r="D7" t="s">
        <v>147</v>
      </c>
    </row>
    <row r="8" spans="1:4" x14ac:dyDescent="0.25">
      <c r="A8">
        <f>IF(Setup!B11="","",Setup!B11)</f>
      </c>
      <c r="B8">
        <f>IF(Setup!B11="","",Setup!C11)</f>
      </c>
      <c r="C8">
        <f>IF($A8="",0,SUM('Gift List'!$F$6:$F$35))</f>
      </c>
      <c r="D8">
        <f>IF($A8="","",B8-C8)</f>
      </c>
    </row>
    <row r="9" spans="1:4" x14ac:dyDescent="0.25">
      <c r="A9">
        <f>IF(Setup!B12="","",Setup!B12)</f>
      </c>
      <c r="B9">
        <f>IF(Setup!B12="","",Setup!C12)</f>
      </c>
      <c r="C9">
        <f>IF($A9="",0,SUMIFS('Other Expenses'!$E:$E,'Other Expenses'!$D:$D,$A9))</f>
      </c>
      <c r="D9">
        <f>IF($A9="","",B9-C9)</f>
      </c>
    </row>
    <row r="10" spans="1:4" x14ac:dyDescent="0.25">
      <c r="A10">
        <f>IF(Setup!B13="","",Setup!B13)</f>
      </c>
      <c r="B10">
        <f>IF(Setup!B13="","",Setup!C13)</f>
      </c>
      <c r="C10">
        <f>IF($A10="",0,SUMIFS('Other Expenses'!$E:$E,'Other Expenses'!$D:$D,$A10))</f>
      </c>
      <c r="D10">
        <f>IF($A10="","",B10-C10)</f>
      </c>
    </row>
    <row r="11" spans="1:4" x14ac:dyDescent="0.25">
      <c r="A11">
        <f>IF(Setup!B14="","",Setup!B14)</f>
      </c>
      <c r="B11">
        <f>IF(Setup!B14="","",Setup!C14)</f>
      </c>
      <c r="C11">
        <f>IF($A11="",0,SUMIFS('Other Expenses'!$E:$E,'Other Expenses'!$D:$D,$A11))</f>
      </c>
      <c r="D11">
        <f>IF($A11="","",B11-C11)</f>
      </c>
    </row>
    <row r="12" spans="1:4" x14ac:dyDescent="0.25">
      <c r="A12">
        <f>IF(Setup!B15="","",Setup!B15)</f>
      </c>
      <c r="B12">
        <f>IF(Setup!B15="","",Setup!C15)</f>
      </c>
      <c r="C12">
        <f>IF($A12="",0,SUMIFS('Other Expenses'!$E:$E,'Other Expenses'!$D:$D,$A12))</f>
      </c>
      <c r="D12">
        <f>IF($A12="","",B12-C12)</f>
      </c>
    </row>
    <row r="13" spans="1:4" x14ac:dyDescent="0.25">
      <c r="A13">
        <f>IF(Setup!B16="","",Setup!B16)</f>
      </c>
      <c r="B13">
        <f>IF(Setup!B16="","",Setup!C16)</f>
      </c>
      <c r="C13">
        <f>IF($A13="",0,SUMIFS('Other Expenses'!$E:$E,'Other Expenses'!$D:$D,$A13))</f>
      </c>
      <c r="D13">
        <f>IF($A13="","",B13-C13)</f>
      </c>
    </row>
    <row r="14" spans="1:4" x14ac:dyDescent="0.25">
      <c r="A14">
        <f>IF(Setup!B17="","",Setup!B17)</f>
      </c>
      <c r="B14">
        <f>IF(Setup!B17="","",Setup!C17)</f>
      </c>
      <c r="C14">
        <f>IF($A14="",0,SUMIFS('Other Expenses'!$E:$E,'Other Expenses'!$D:$D,$A14))</f>
      </c>
      <c r="D14">
        <f>IF($A14="","",B14-C14)</f>
      </c>
    </row>
    <row r="15" spans="1:4" x14ac:dyDescent="0.25">
      <c r="A15">
        <f>IF(Setup!B18="","",Setup!B18)</f>
      </c>
      <c r="B15">
        <f>IF(Setup!B18="","",Setup!C18)</f>
      </c>
      <c r="C15">
        <f>IF($A15="",0,SUMIFS('Other Expenses'!$E:$E,'Other Expenses'!$D:$D,$A15))</f>
      </c>
      <c r="D15">
        <f>IF($A15="","",B15-C15)</f>
      </c>
    </row>
    <row r="17" spans="1:2" x14ac:dyDescent="0.25">
      <c r="A17" t="s">
        <v>40</v>
      </c>
      <c r="B17" t="s">
        <v>148</v>
      </c>
    </row>
    <row r="18" spans="1:2" x14ac:dyDescent="0.25">
      <c r="A18" t="s">
        <v>51</v>
      </c>
      <c r="B18">
        <f>COUNTIF('Gift List'!$G$6:$G$35,$A18)</f>
      </c>
    </row>
    <row r="19" spans="1:2" x14ac:dyDescent="0.25">
      <c r="A19" t="s">
        <v>90</v>
      </c>
      <c r="B19">
        <f>COUNTIF('Gift List'!$G$6:$G$35,$A19)</f>
      </c>
    </row>
    <row r="20" spans="1:2" x14ac:dyDescent="0.25">
      <c r="A20" t="s">
        <v>46</v>
      </c>
      <c r="B20">
        <f>COUNTIF('Gift List'!$G$6:$G$35,$A20)</f>
      </c>
    </row>
    <row r="21" spans="1:2" x14ac:dyDescent="0.25">
      <c r="A21" t="s">
        <v>55</v>
      </c>
      <c r="B21">
        <f>COUNTIF('Gift List'!$G$6:$G$35,$A21)</f>
      </c>
    </row>
    <row r="22" spans="1:2" x14ac:dyDescent="0.25">
      <c r="A22" t="s">
        <v>62</v>
      </c>
      <c r="B22">
        <f>COUNTIF('Gift List'!$G$6:$G$35,$A22)</f>
      </c>
    </row>
    <row r="24" spans="1:1" x14ac:dyDescent="0.25">
      <c r="A24" t="s">
        <v>149</v>
      </c>
    </row>
    <row r="25" spans="1:3" x14ac:dyDescent="0.25">
      <c r="A25">
        <f>IF($B25="","",INDEX('Gift List'!$B:$B,MATCH($B25,'Gift List'!$J:$J,0))&amp;" – "&amp;INDEX('Gift List'!$D:$D,MATCH($B25,'Gift List'!$J:$J,0)))</f>
      </c>
      <c r="B25">
        <f>IFERROR(LARGE('Gift List'!$J$6:$J$35,1),"")</f>
      </c>
      <c r="C25">
        <f>IF($B25="","",INT($B25))</f>
      </c>
    </row>
    <row r="26" spans="1:3" x14ac:dyDescent="0.25">
      <c r="A26">
        <f>IF($B26="","",INDEX('Gift List'!$B:$B,MATCH($B26,'Gift List'!$J:$J,0))&amp;" – "&amp;INDEX('Gift List'!$D:$D,MATCH($B26,'Gift List'!$J:$J,0)))</f>
      </c>
      <c r="B26">
        <f>IFERROR(LARGE('Gift List'!$J$6:$J$35,2),"")</f>
      </c>
      <c r="C26">
        <f>IF($B26="","",INT($B26))</f>
      </c>
    </row>
    <row r="27" spans="1:3" x14ac:dyDescent="0.25">
      <c r="A27">
        <f>IF($B27="","",INDEX('Gift List'!$B:$B,MATCH($B27,'Gift List'!$J:$J,0))&amp;" – "&amp;INDEX('Gift List'!$D:$D,MATCH($B27,'Gift List'!$J:$J,0)))</f>
      </c>
      <c r="B27">
        <f>IFERROR(LARGE('Gift List'!$J$6:$J$35,3),"")</f>
      </c>
      <c r="C27">
        <f>IF($B27="","",INT($B27))</f>
      </c>
    </row>
    <row r="28" spans="1:3" x14ac:dyDescent="0.25">
      <c r="A28">
        <f>IF($B28="","",INDEX('Gift List'!$B:$B,MATCH($B28,'Gift List'!$J:$J,0))&amp;" – "&amp;INDEX('Gift List'!$D:$D,MATCH($B28,'Gift List'!$J:$J,0)))</f>
      </c>
      <c r="B28">
        <f>IFERROR(LARGE('Gift List'!$J$6:$J$35,4),"")</f>
      </c>
      <c r="C28">
        <f>IF($B28="","",INT($B28))</f>
      </c>
    </row>
    <row r="29" spans="1:3" x14ac:dyDescent="0.25">
      <c r="A29">
        <f>IF($B29="","",INDEX('Gift List'!$B:$B,MATCH($B29,'Gift List'!$J:$J,0))&amp;" – "&amp;INDEX('Gift List'!$D:$D,MATCH($B29,'Gift List'!$J:$J,0)))</f>
      </c>
      <c r="B29">
        <f>IFERROR(LARGE('Gift List'!$J$6:$J$35,5),"")</f>
      </c>
      <c r="C29">
        <f>IF($B29="","",INT($B29))</f>
      </c>
    </row>
    <row r="31" spans="1:1" x14ac:dyDescent="0.25">
      <c r="A31" t="s">
        <v>150</v>
      </c>
    </row>
    <row r="32" spans="1:4" x14ac:dyDescent="0.25">
      <c r="A32">
        <f>IF($B32="","",INDEX('Gift List'!$B:$B,$B32)&amp;" – "&amp;INDEX('Gift List'!$D:$D,$B32))</f>
      </c>
      <c r="B32">
        <f>IFERROR(SMALL('Gift List'!$K$6:$K$35,1),"")</f>
      </c>
      <c r="C32">
        <f>IF($B32="","",INDEX('Gift List'!$E:$E,$B32))</f>
      </c>
      <c r="D32">
        <f>IF($B32="","",INDEX('Gift List'!$G:$G,$B32))</f>
      </c>
    </row>
    <row r="33" spans="1:4" x14ac:dyDescent="0.25">
      <c r="A33">
        <f>IF($B33="","",INDEX('Gift List'!$B:$B,$B33)&amp;" – "&amp;INDEX('Gift List'!$D:$D,$B33))</f>
      </c>
      <c r="B33">
        <f>IFERROR(SMALL('Gift List'!$K$6:$K$35,2),"")</f>
      </c>
      <c r="C33">
        <f>IF($B33="","",INDEX('Gift List'!$E:$E,$B33))</f>
      </c>
      <c r="D33">
        <f>IF($B33="","",INDEX('Gift List'!$G:$G,$B33))</f>
      </c>
    </row>
    <row r="34" spans="1:4" x14ac:dyDescent="0.25">
      <c r="A34">
        <f>IF($B34="","",INDEX('Gift List'!$B:$B,$B34)&amp;" – "&amp;INDEX('Gift List'!$D:$D,$B34))</f>
      </c>
      <c r="B34">
        <f>IFERROR(SMALL('Gift List'!$K$6:$K$35,3),"")</f>
      </c>
      <c r="C34">
        <f>IF($B34="","",INDEX('Gift List'!$E:$E,$B34))</f>
      </c>
      <c r="D34">
        <f>IF($B34="","",INDEX('Gift List'!$G:$G,$B34))</f>
      </c>
    </row>
    <row r="35" spans="1:4" x14ac:dyDescent="0.25">
      <c r="A35">
        <f>IF($B35="","",INDEX('Gift List'!$B:$B,$B35)&amp;" – "&amp;INDEX('Gift List'!$D:$D,$B35))</f>
      </c>
      <c r="B35">
        <f>IFERROR(SMALL('Gift List'!$K$6:$K$35,4),"")</f>
      </c>
      <c r="C35">
        <f>IF($B35="","",INDEX('Gift List'!$E:$E,$B35))</f>
      </c>
      <c r="D35">
        <f>IF($B35="","",INDEX('Gift List'!$G:$G,$B35))</f>
      </c>
    </row>
    <row r="36" spans="1:4" x14ac:dyDescent="0.25">
      <c r="A36">
        <f>IF($B36="","",INDEX('Gift List'!$B:$B,$B36)&amp;" – "&amp;INDEX('Gift List'!$D:$D,$B36))</f>
      </c>
      <c r="B36">
        <f>IFERROR(SMALL('Gift List'!$K$6:$K$35,5),"")</f>
      </c>
      <c r="C36">
        <f>IF($B36="","",INDEX('Gift List'!$E:$E,$B36))</f>
      </c>
      <c r="D36">
        <f>IF($B36="","",INDEX('Gift List'!$G:$G,$B36))</f>
      </c>
    </row>
    <row r="37" spans="1:4" x14ac:dyDescent="0.25">
      <c r="A37">
        <f>IF($B37="","",INDEX('Gift List'!$B:$B,$B37)&amp;" – "&amp;INDEX('Gift List'!$D:$D,$B37))</f>
      </c>
      <c r="B37">
        <f>IFERROR(SMALL('Gift List'!$K$6:$K$35,6),"")</f>
      </c>
      <c r="C37">
        <f>IF($B37="","",INDEX('Gift List'!$E:$E,$B37))</f>
      </c>
      <c r="D37">
        <f>IF($B37="","",INDEX('Gift List'!$G:$G,$B37))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C5A3E"/>
  </sheetPr>
  <dimension ref="A1:AA50"/>
  <sheetViews>
    <sheetView workbookViewId="0" showGridLines="0" zoomScale="100"/>
  </sheetViews>
  <sheetFormatPr defaultRowHeight="15" outlineLevelRow="0" outlineLevelCol="0" x14ac:dyDescent="55"/>
  <cols>
    <col min="1" max="1" width="2" customWidth="1"/>
    <col min="2" max="26" width="5.3" customWidth="1"/>
    <col min="27" max="27" width="2" customWidth="1"/>
  </cols>
  <sheetData>
    <row r="1" ht="8" customHeight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38" customHeight="1" spans="1:27" x14ac:dyDescent="0.25">
      <c r="A2" s="1"/>
      <c r="B2" s="2">
        <f>Setup!$C$5&amp;"'s Christmas budget"</f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"/>
    </row>
    <row r="3" ht="16" customHeight="1" spans="1:27" x14ac:dyDescent="0.25">
      <c r="A3" s="1"/>
      <c r="B3" s="3">
        <f>UPPER(TEXT(Setup!$C$7,"mmmm d"))&amp;"   ·   "&amp;Data!B2&amp;" DAYS TO GO   ·   "&amp;TEXT(Data!B5,"$#,##0")&amp;" LEFT TO SPEND"</f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</row>
    <row r="4" ht="8" customHeight="1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5" customHeight="1" spans="1:27" x14ac:dyDescent="0.25">
      <c r="A5" s="1"/>
      <c r="B5" s="4" t="s">
        <v>0</v>
      </c>
      <c r="C5" s="4"/>
      <c r="D5" s="4"/>
      <c r="E5" s="4"/>
      <c r="F5" s="4"/>
      <c r="G5" s="4"/>
      <c r="H5" s="1"/>
      <c r="I5" s="4" t="s">
        <v>1</v>
      </c>
      <c r="J5" s="4"/>
      <c r="K5" s="4"/>
      <c r="L5" s="4"/>
      <c r="M5" s="4"/>
      <c r="N5" s="4"/>
      <c r="O5" s="1"/>
      <c r="P5" s="4" t="s">
        <v>2</v>
      </c>
      <c r="Q5" s="4"/>
      <c r="R5" s="4"/>
      <c r="S5" s="4"/>
      <c r="T5" s="4"/>
      <c r="U5" s="4"/>
      <c r="V5" s="1"/>
      <c r="W5" s="4" t="s">
        <v>3</v>
      </c>
      <c r="X5" s="4"/>
      <c r="Y5" s="4"/>
      <c r="Z5" s="4"/>
      <c r="AA5" s="1"/>
    </row>
    <row r="6" ht="16" customHeight="1" spans="1:27" x14ac:dyDescent="0.25">
      <c r="A6" s="1"/>
      <c r="B6" s="5">
        <f>Data!B3</f>
      </c>
      <c r="C6" s="5"/>
      <c r="D6" s="5"/>
      <c r="E6" s="5"/>
      <c r="F6" s="5"/>
      <c r="G6" s="5"/>
      <c r="H6" s="1"/>
      <c r="I6" s="6">
        <f>Data!B4</f>
      </c>
      <c r="J6" s="6"/>
      <c r="K6" s="6"/>
      <c r="L6" s="6"/>
      <c r="M6" s="6"/>
      <c r="N6" s="6"/>
      <c r="O6" s="1"/>
      <c r="P6" s="7">
        <f>Data!B5</f>
      </c>
      <c r="Q6" s="7"/>
      <c r="R6" s="7"/>
      <c r="S6" s="7"/>
      <c r="T6" s="7"/>
      <c r="U6" s="7"/>
      <c r="V6" s="1"/>
      <c r="W6" s="8">
        <f>Data!B2</f>
      </c>
      <c r="X6" s="8"/>
      <c r="Y6" s="8"/>
      <c r="Z6" s="8"/>
      <c r="AA6" s="1"/>
    </row>
    <row r="7" ht="16" customHeight="1" spans="1:27" x14ac:dyDescent="0.25">
      <c r="A7" s="1"/>
      <c r="B7" s="5"/>
      <c r="C7" s="5"/>
      <c r="D7" s="5"/>
      <c r="E7" s="5"/>
      <c r="F7" s="5"/>
      <c r="G7" s="5"/>
      <c r="H7" s="1"/>
      <c r="I7" s="6"/>
      <c r="J7" s="6"/>
      <c r="K7" s="6"/>
      <c r="L7" s="6"/>
      <c r="M7" s="6"/>
      <c r="N7" s="6"/>
      <c r="O7" s="1"/>
      <c r="P7" s="7"/>
      <c r="Q7" s="7"/>
      <c r="R7" s="7"/>
      <c r="S7" s="7"/>
      <c r="T7" s="7"/>
      <c r="U7" s="7"/>
      <c r="V7" s="1"/>
      <c r="W7" s="8"/>
      <c r="X7" s="8"/>
      <c r="Y7" s="8"/>
      <c r="Z7" s="8"/>
      <c r="AA7" s="1"/>
    </row>
    <row r="8" ht="16" customHeight="1" spans="1:27" x14ac:dyDescent="0.25">
      <c r="A8" s="1"/>
      <c r="B8" s="5"/>
      <c r="C8" s="5"/>
      <c r="D8" s="5"/>
      <c r="E8" s="5"/>
      <c r="F8" s="5"/>
      <c r="G8" s="5"/>
      <c r="H8" s="1"/>
      <c r="I8" s="6"/>
      <c r="J8" s="6"/>
      <c r="K8" s="6"/>
      <c r="L8" s="6"/>
      <c r="M8" s="6"/>
      <c r="N8" s="6"/>
      <c r="O8" s="1"/>
      <c r="P8" s="7"/>
      <c r="Q8" s="7"/>
      <c r="R8" s="7"/>
      <c r="S8" s="7"/>
      <c r="T8" s="7"/>
      <c r="U8" s="7"/>
      <c r="V8" s="1"/>
      <c r="W8" s="8"/>
      <c r="X8" s="8"/>
      <c r="Y8" s="8"/>
      <c r="Z8" s="8"/>
      <c r="AA8" s="1"/>
    </row>
    <row r="9" ht="16" customHeight="1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5" customHeight="1" spans="1:27" x14ac:dyDescent="0.25">
      <c r="A10" s="1"/>
      <c r="B10" s="4" t="s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  <c r="P10" s="4" t="s">
        <v>5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1"/>
    </row>
    <row r="11" ht="16" customHeight="1" spans="1:27" x14ac:dyDescent="0.25">
      <c r="A11" s="1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"/>
      <c r="P11" s="9"/>
      <c r="Q11" s="10"/>
      <c r="R11" s="10"/>
      <c r="S11" s="10"/>
      <c r="T11" s="10"/>
      <c r="U11" s="10"/>
      <c r="V11" s="10"/>
      <c r="W11" s="10"/>
      <c r="X11" s="10"/>
      <c r="Y11" s="10"/>
      <c r="Z11" s="11"/>
      <c r="AA11" s="1"/>
    </row>
    <row r="12" ht="16" customHeight="1" spans="1:27" x14ac:dyDescent="0.25">
      <c r="A12" s="1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"/>
      <c r="P12" s="9"/>
      <c r="Q12" s="10"/>
      <c r="R12" s="10"/>
      <c r="S12" s="10"/>
      <c r="T12" s="10"/>
      <c r="U12" s="10"/>
      <c r="V12" s="10"/>
      <c r="W12" s="10"/>
      <c r="X12" s="10"/>
      <c r="Y12" s="10"/>
      <c r="Z12" s="11"/>
      <c r="AA12" s="1"/>
    </row>
    <row r="13" ht="16" customHeight="1" spans="1:27" x14ac:dyDescent="0.25">
      <c r="A13" s="1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"/>
      <c r="P13" s="9"/>
      <c r="Q13" s="10"/>
      <c r="R13" s="10"/>
      <c r="S13" s="10"/>
      <c r="T13" s="10"/>
      <c r="U13" s="10"/>
      <c r="V13" s="10"/>
      <c r="W13" s="10"/>
      <c r="X13" s="10"/>
      <c r="Y13" s="10"/>
      <c r="Z13" s="11"/>
      <c r="AA13" s="1"/>
    </row>
    <row r="14" ht="16" customHeight="1" spans="1:27" x14ac:dyDescent="0.25">
      <c r="A14" s="1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"/>
      <c r="P14" s="9"/>
      <c r="Q14" s="10"/>
      <c r="R14" s="10"/>
      <c r="S14" s="10"/>
      <c r="T14" s="10"/>
      <c r="U14" s="10"/>
      <c r="V14" s="10"/>
      <c r="W14" s="10"/>
      <c r="X14" s="10"/>
      <c r="Y14" s="10"/>
      <c r="Z14" s="11"/>
      <c r="AA14" s="1"/>
    </row>
    <row r="15" ht="16" customHeight="1" spans="1:27" x14ac:dyDescent="0.25">
      <c r="A15" s="1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"/>
      <c r="P15" s="9"/>
      <c r="Q15" s="10"/>
      <c r="R15" s="10"/>
      <c r="S15" s="10"/>
      <c r="T15" s="10"/>
      <c r="U15" s="10"/>
      <c r="V15" s="10"/>
      <c r="W15" s="10"/>
      <c r="X15" s="10"/>
      <c r="Y15" s="10"/>
      <c r="Z15" s="11"/>
      <c r="AA15" s="1"/>
    </row>
    <row r="16" ht="16" customHeight="1" spans="1:27" x14ac:dyDescent="0.25">
      <c r="A16" s="1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"/>
      <c r="P16" s="9"/>
      <c r="Q16" s="10"/>
      <c r="R16" s="10"/>
      <c r="S16" s="10"/>
      <c r="T16" s="10"/>
      <c r="U16" s="10"/>
      <c r="V16" s="10"/>
      <c r="W16" s="10"/>
      <c r="X16" s="10"/>
      <c r="Y16" s="10"/>
      <c r="Z16" s="11"/>
      <c r="AA16" s="1"/>
    </row>
    <row r="17" ht="16" customHeight="1" spans="1:27" x14ac:dyDescent="0.25">
      <c r="A17" s="1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"/>
      <c r="P17" s="9"/>
      <c r="Q17" s="10"/>
      <c r="R17" s="10"/>
      <c r="S17" s="10"/>
      <c r="T17" s="10"/>
      <c r="U17" s="10"/>
      <c r="V17" s="10"/>
      <c r="W17" s="10"/>
      <c r="X17" s="10"/>
      <c r="Y17" s="10"/>
      <c r="Z17" s="11"/>
      <c r="AA17" s="1"/>
    </row>
    <row r="18" ht="16" customHeight="1" spans="1:27" x14ac:dyDescent="0.25">
      <c r="A18" s="1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"/>
      <c r="P18" s="9"/>
      <c r="Q18" s="10"/>
      <c r="R18" s="10"/>
      <c r="S18" s="10"/>
      <c r="T18" s="10"/>
      <c r="U18" s="10"/>
      <c r="V18" s="10"/>
      <c r="W18" s="10"/>
      <c r="X18" s="10"/>
      <c r="Y18" s="10"/>
      <c r="Z18" s="11"/>
      <c r="AA18" s="1"/>
    </row>
    <row r="19" ht="16" customHeight="1" spans="1:27" x14ac:dyDescent="0.25">
      <c r="A19" s="1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"/>
      <c r="P19" s="9"/>
      <c r="Q19" s="10"/>
      <c r="R19" s="10"/>
      <c r="S19" s="10"/>
      <c r="T19" s="10"/>
      <c r="U19" s="10"/>
      <c r="V19" s="10"/>
      <c r="W19" s="10"/>
      <c r="X19" s="10"/>
      <c r="Y19" s="10"/>
      <c r="Z19" s="11"/>
      <c r="AA19" s="1"/>
    </row>
    <row r="20" ht="16" customHeight="1" spans="1:27" x14ac:dyDescent="0.25">
      <c r="A20" s="1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"/>
      <c r="P20" s="9"/>
      <c r="Q20" s="10"/>
      <c r="R20" s="10"/>
      <c r="S20" s="10"/>
      <c r="T20" s="10"/>
      <c r="U20" s="10"/>
      <c r="V20" s="10"/>
      <c r="W20" s="10"/>
      <c r="X20" s="10"/>
      <c r="Y20" s="10"/>
      <c r="Z20" s="11"/>
      <c r="AA20" s="1"/>
    </row>
    <row r="21" ht="16" customHeight="1" spans="1:27" x14ac:dyDescent="0.25">
      <c r="A21" s="1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"/>
      <c r="P21" s="9"/>
      <c r="Q21" s="10"/>
      <c r="R21" s="10"/>
      <c r="S21" s="10"/>
      <c r="T21" s="10"/>
      <c r="U21" s="10"/>
      <c r="V21" s="10"/>
      <c r="W21" s="10"/>
      <c r="X21" s="10"/>
      <c r="Y21" s="10"/>
      <c r="Z21" s="11"/>
      <c r="AA21" s="1"/>
    </row>
    <row r="22" ht="16" customHeight="1" spans="1:27" x14ac:dyDescent="0.25">
      <c r="A22" s="1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1"/>
      <c r="P22" s="12"/>
      <c r="Q22" s="13"/>
      <c r="R22" s="13"/>
      <c r="S22" s="13"/>
      <c r="T22" s="13"/>
      <c r="U22" s="13"/>
      <c r="V22" s="13"/>
      <c r="W22" s="13"/>
      <c r="X22" s="13"/>
      <c r="Y22" s="13"/>
      <c r="Z22" s="14"/>
      <c r="AA22" s="1"/>
    </row>
    <row r="23" ht="16" customHeight="1" spans="1:27" x14ac:dyDescent="0.25">
      <c r="A23" s="1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" customHeight="1" spans="1:27" x14ac:dyDescent="0.25">
      <c r="A24" s="1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1"/>
      <c r="P24" s="4" t="s">
        <v>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1"/>
    </row>
    <row r="25" ht="16" customHeight="1" spans="1:27" x14ac:dyDescent="0.25">
      <c r="A25" s="1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"/>
      <c r="P25" s="9"/>
      <c r="Q25" s="10"/>
      <c r="R25" s="10"/>
      <c r="S25" s="10"/>
      <c r="T25" s="10"/>
      <c r="U25" s="10"/>
      <c r="V25" s="10"/>
      <c r="W25" s="10"/>
      <c r="X25" s="10"/>
      <c r="Y25" s="10"/>
      <c r="Z25" s="11"/>
      <c r="AA25" s="1"/>
    </row>
    <row r="26" ht="16" customHeight="1" spans="1:27" x14ac:dyDescent="0.25">
      <c r="A26" s="1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"/>
      <c r="P26" s="9"/>
      <c r="Q26" s="10"/>
      <c r="R26" s="10"/>
      <c r="S26" s="10"/>
      <c r="T26" s="10"/>
      <c r="U26" s="10"/>
      <c r="V26" s="10"/>
      <c r="W26" s="10"/>
      <c r="X26" s="10"/>
      <c r="Y26" s="10"/>
      <c r="Z26" s="11"/>
      <c r="AA26" s="1"/>
    </row>
    <row r="27" ht="16" customHeight="1" spans="1:27" x14ac:dyDescent="0.25">
      <c r="A27" s="1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"/>
      <c r="P27" s="9"/>
      <c r="Q27" s="10"/>
      <c r="R27" s="10"/>
      <c r="S27" s="10"/>
      <c r="T27" s="10"/>
      <c r="U27" s="10"/>
      <c r="V27" s="10"/>
      <c r="W27" s="10"/>
      <c r="X27" s="10"/>
      <c r="Y27" s="10"/>
      <c r="Z27" s="11"/>
      <c r="AA27" s="1"/>
    </row>
    <row r="28" ht="16" customHeight="1" spans="1:27" x14ac:dyDescent="0.25">
      <c r="A28" s="1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"/>
      <c r="P28" s="9"/>
      <c r="Q28" s="10"/>
      <c r="R28" s="10"/>
      <c r="S28" s="10"/>
      <c r="T28" s="10"/>
      <c r="U28" s="10"/>
      <c r="V28" s="10"/>
      <c r="W28" s="10"/>
      <c r="X28" s="10"/>
      <c r="Y28" s="10"/>
      <c r="Z28" s="11"/>
      <c r="AA28" s="1"/>
    </row>
    <row r="29" ht="16" customHeight="1" spans="1:27" x14ac:dyDescent="0.25">
      <c r="A29" s="1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1"/>
      <c r="AA29" s="1"/>
    </row>
    <row r="30" ht="16" customHeight="1" spans="1:27" x14ac:dyDescent="0.25">
      <c r="A30" s="1"/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/>
      <c r="O30" s="1"/>
      <c r="P30" s="9"/>
      <c r="Q30" s="10"/>
      <c r="R30" s="10"/>
      <c r="S30" s="10"/>
      <c r="T30" s="10"/>
      <c r="U30" s="10"/>
      <c r="V30" s="10"/>
      <c r="W30" s="10"/>
      <c r="X30" s="10"/>
      <c r="Y30" s="10"/>
      <c r="Z30" s="11"/>
      <c r="AA30" s="1"/>
    </row>
    <row r="31" ht="16" customHeight="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9"/>
      <c r="Q31" s="10"/>
      <c r="R31" s="10"/>
      <c r="S31" s="10"/>
      <c r="T31" s="10"/>
      <c r="U31" s="10"/>
      <c r="V31" s="10"/>
      <c r="W31" s="10"/>
      <c r="X31" s="10"/>
      <c r="Y31" s="10"/>
      <c r="Z31" s="11"/>
      <c r="AA31" s="1"/>
    </row>
    <row r="32" ht="15" customHeight="1" spans="1:27" x14ac:dyDescent="0.25">
      <c r="A32" s="1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"/>
      <c r="P32" s="9"/>
      <c r="Q32" s="10"/>
      <c r="R32" s="10"/>
      <c r="S32" s="10"/>
      <c r="T32" s="10"/>
      <c r="U32" s="10"/>
      <c r="V32" s="10"/>
      <c r="W32" s="10"/>
      <c r="X32" s="10"/>
      <c r="Y32" s="10"/>
      <c r="Z32" s="11"/>
      <c r="AA32" s="1"/>
    </row>
    <row r="33" ht="16" customHeight="1" spans="1:27" x14ac:dyDescent="0.25">
      <c r="A33" s="1"/>
      <c r="B33" s="15">
        <f>Data!A25</f>
      </c>
      <c r="C33" s="15"/>
      <c r="D33" s="15"/>
      <c r="E33" s="15"/>
      <c r="F33" s="15"/>
      <c r="G33" s="15"/>
      <c r="H33" s="15"/>
      <c r="I33" s="15"/>
      <c r="J33" s="15"/>
      <c r="K33" s="15"/>
      <c r="L33" s="16">
        <f>Data!C25</f>
      </c>
      <c r="M33" s="16"/>
      <c r="N33" s="16"/>
      <c r="O33" s="1"/>
      <c r="P33" s="9"/>
      <c r="Q33" s="10"/>
      <c r="R33" s="10"/>
      <c r="S33" s="10"/>
      <c r="T33" s="10"/>
      <c r="U33" s="10"/>
      <c r="V33" s="10"/>
      <c r="W33" s="10"/>
      <c r="X33" s="10"/>
      <c r="Y33" s="10"/>
      <c r="Z33" s="11"/>
      <c r="AA33" s="1"/>
    </row>
    <row r="34" ht="16" customHeight="1" spans="1:27" x14ac:dyDescent="0.25">
      <c r="A34" s="1"/>
      <c r="B34" s="15">
        <f>Data!A26</f>
      </c>
      <c r="C34" s="15"/>
      <c r="D34" s="15"/>
      <c r="E34" s="15"/>
      <c r="F34" s="15"/>
      <c r="G34" s="15"/>
      <c r="H34" s="15"/>
      <c r="I34" s="15"/>
      <c r="J34" s="15"/>
      <c r="K34" s="15"/>
      <c r="L34" s="16">
        <f>Data!C26</f>
      </c>
      <c r="M34" s="16"/>
      <c r="N34" s="16"/>
      <c r="O34" s="1"/>
      <c r="P34" s="9"/>
      <c r="Q34" s="10"/>
      <c r="R34" s="10"/>
      <c r="S34" s="10"/>
      <c r="T34" s="10"/>
      <c r="U34" s="10"/>
      <c r="V34" s="10"/>
      <c r="W34" s="10"/>
      <c r="X34" s="10"/>
      <c r="Y34" s="10"/>
      <c r="Z34" s="11"/>
      <c r="AA34" s="1"/>
    </row>
    <row r="35" ht="16" customHeight="1" spans="1:27" x14ac:dyDescent="0.25">
      <c r="A35" s="1"/>
      <c r="B35" s="15">
        <f>Data!A27</f>
      </c>
      <c r="C35" s="15"/>
      <c r="D35" s="15"/>
      <c r="E35" s="15"/>
      <c r="F35" s="15"/>
      <c r="G35" s="15"/>
      <c r="H35" s="15"/>
      <c r="I35" s="15"/>
      <c r="J35" s="15"/>
      <c r="K35" s="15"/>
      <c r="L35" s="16">
        <f>Data!C27</f>
      </c>
      <c r="M35" s="16"/>
      <c r="N35" s="16"/>
      <c r="O35" s="1"/>
      <c r="P35" s="9"/>
      <c r="Q35" s="10"/>
      <c r="R35" s="10"/>
      <c r="S35" s="10"/>
      <c r="T35" s="10"/>
      <c r="U35" s="10"/>
      <c r="V35" s="10"/>
      <c r="W35" s="10"/>
      <c r="X35" s="10"/>
      <c r="Y35" s="10"/>
      <c r="Z35" s="11"/>
      <c r="AA35" s="1"/>
    </row>
    <row r="36" ht="16" customHeight="1" spans="1:27" x14ac:dyDescent="0.25">
      <c r="A36" s="1"/>
      <c r="B36" s="15">
        <f>Data!A28</f>
      </c>
      <c r="C36" s="15"/>
      <c r="D36" s="15"/>
      <c r="E36" s="15"/>
      <c r="F36" s="15"/>
      <c r="G36" s="15"/>
      <c r="H36" s="15"/>
      <c r="I36" s="15"/>
      <c r="J36" s="15"/>
      <c r="K36" s="15"/>
      <c r="L36" s="16">
        <f>Data!C28</f>
      </c>
      <c r="M36" s="16"/>
      <c r="N36" s="16"/>
      <c r="O36" s="1"/>
      <c r="P36" s="9"/>
      <c r="Q36" s="10"/>
      <c r="R36" s="10"/>
      <c r="S36" s="10"/>
      <c r="T36" s="10"/>
      <c r="U36" s="10"/>
      <c r="V36" s="10"/>
      <c r="W36" s="10"/>
      <c r="X36" s="10"/>
      <c r="Y36" s="10"/>
      <c r="Z36" s="11"/>
      <c r="AA36" s="1"/>
    </row>
    <row r="37" ht="16" customHeight="1" spans="1:27" x14ac:dyDescent="0.25">
      <c r="A37" s="1"/>
      <c r="B37" s="15">
        <f>Data!A29</f>
      </c>
      <c r="C37" s="15"/>
      <c r="D37" s="15"/>
      <c r="E37" s="15"/>
      <c r="F37" s="15"/>
      <c r="G37" s="15"/>
      <c r="H37" s="15"/>
      <c r="I37" s="15"/>
      <c r="J37" s="15"/>
      <c r="K37" s="15"/>
      <c r="L37" s="16">
        <f>Data!C29</f>
      </c>
      <c r="M37" s="16"/>
      <c r="N37" s="16"/>
      <c r="O37" s="1"/>
      <c r="P37" s="9"/>
      <c r="Q37" s="10"/>
      <c r="R37" s="10"/>
      <c r="S37" s="10"/>
      <c r="T37" s="10"/>
      <c r="U37" s="10"/>
      <c r="V37" s="10"/>
      <c r="W37" s="10"/>
      <c r="X37" s="10"/>
      <c r="Y37" s="10"/>
      <c r="Z37" s="11"/>
      <c r="AA37" s="1"/>
    </row>
    <row r="38" ht="16" customHeight="1" spans="1:27" x14ac:dyDescent="0.25">
      <c r="A38" s="1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"/>
      <c r="P38" s="12"/>
      <c r="Q38" s="13"/>
      <c r="R38" s="13"/>
      <c r="S38" s="13"/>
      <c r="T38" s="13"/>
      <c r="U38" s="13"/>
      <c r="V38" s="13"/>
      <c r="W38" s="13"/>
      <c r="X38" s="13"/>
      <c r="Y38" s="13"/>
      <c r="Z38" s="14"/>
      <c r="AA38" s="1"/>
    </row>
    <row r="39" ht="16" customHeight="1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" customHeight="1" spans="1:27" x14ac:dyDescent="0.25">
      <c r="A40" s="1"/>
      <c r="B40" s="4" t="s">
        <v>8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1"/>
      <c r="P40" s="4" t="s">
        <v>9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1"/>
    </row>
    <row r="41" ht="16" customHeight="1" spans="1:27" x14ac:dyDescent="0.25">
      <c r="A41" s="1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/>
      <c r="O41" s="1"/>
      <c r="P41" s="9"/>
      <c r="Q41" s="10"/>
      <c r="R41" s="10"/>
      <c r="S41" s="10"/>
      <c r="T41" s="10"/>
      <c r="U41" s="10"/>
      <c r="V41" s="10"/>
      <c r="W41" s="10"/>
      <c r="X41" s="10"/>
      <c r="Y41" s="10"/>
      <c r="Z41" s="11"/>
      <c r="AA41" s="1"/>
    </row>
    <row r="42" ht="16" customHeight="1" spans="1:27" x14ac:dyDescent="0.25">
      <c r="A42" s="1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1"/>
      <c r="O42" s="1"/>
      <c r="P42" s="17">
        <f>Data!D32</f>
      </c>
      <c r="Q42" s="17"/>
      <c r="R42" s="18">
        <f>Data!A32</f>
      </c>
      <c r="S42" s="18"/>
      <c r="T42" s="18"/>
      <c r="U42" s="18"/>
      <c r="V42" s="18"/>
      <c r="W42" s="18"/>
      <c r="X42" s="19">
        <f>Data!C32</f>
      </c>
      <c r="Y42" s="19"/>
      <c r="Z42" s="19"/>
      <c r="AA42" s="1"/>
    </row>
    <row r="43" ht="16" customHeight="1" spans="1:27" x14ac:dyDescent="0.25">
      <c r="A43" s="1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1"/>
      <c r="O43" s="1"/>
      <c r="P43" s="17">
        <f>Data!D33</f>
      </c>
      <c r="Q43" s="17"/>
      <c r="R43" s="18">
        <f>Data!A33</f>
      </c>
      <c r="S43" s="18"/>
      <c r="T43" s="18"/>
      <c r="U43" s="18"/>
      <c r="V43" s="18"/>
      <c r="W43" s="18"/>
      <c r="X43" s="19">
        <f>Data!C33</f>
      </c>
      <c r="Y43" s="19"/>
      <c r="Z43" s="19"/>
      <c r="AA43" s="1"/>
    </row>
    <row r="44" ht="16" customHeight="1" spans="1:27" x14ac:dyDescent="0.25">
      <c r="A44" s="1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1"/>
      <c r="O44" s="1"/>
      <c r="P44" s="17">
        <f>Data!D34</f>
      </c>
      <c r="Q44" s="17"/>
      <c r="R44" s="18">
        <f>Data!A34</f>
      </c>
      <c r="S44" s="18"/>
      <c r="T44" s="18"/>
      <c r="U44" s="18"/>
      <c r="V44" s="18"/>
      <c r="W44" s="18"/>
      <c r="X44" s="19">
        <f>Data!C34</f>
      </c>
      <c r="Y44" s="19"/>
      <c r="Z44" s="19"/>
      <c r="AA44" s="1"/>
    </row>
    <row r="45" ht="16" customHeight="1" spans="1:27" x14ac:dyDescent="0.25">
      <c r="A45" s="1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1"/>
      <c r="O45" s="1"/>
      <c r="P45" s="17">
        <f>Data!D35</f>
      </c>
      <c r="Q45" s="17"/>
      <c r="R45" s="18">
        <f>Data!A35</f>
      </c>
      <c r="S45" s="18"/>
      <c r="T45" s="18"/>
      <c r="U45" s="18"/>
      <c r="V45" s="18"/>
      <c r="W45" s="18"/>
      <c r="X45" s="19">
        <f>Data!C35</f>
      </c>
      <c r="Y45" s="19"/>
      <c r="Z45" s="19"/>
      <c r="AA45" s="1"/>
    </row>
    <row r="46" ht="16" customHeight="1" spans="1:27" x14ac:dyDescent="0.25">
      <c r="A46" s="1"/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1"/>
      <c r="O46" s="1"/>
      <c r="P46" s="17">
        <f>Data!D36</f>
      </c>
      <c r="Q46" s="17"/>
      <c r="R46" s="18">
        <f>Data!A36</f>
      </c>
      <c r="S46" s="18"/>
      <c r="T46" s="18"/>
      <c r="U46" s="18"/>
      <c r="V46" s="18"/>
      <c r="W46" s="18"/>
      <c r="X46" s="19">
        <f>Data!C36</f>
      </c>
      <c r="Y46" s="19"/>
      <c r="Z46" s="19"/>
      <c r="AA46" s="1"/>
    </row>
    <row r="47" ht="16" customHeight="1" spans="1:27" x14ac:dyDescent="0.25">
      <c r="A47" s="1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1"/>
      <c r="O47" s="1"/>
      <c r="P47" s="17">
        <f>Data!D37</f>
      </c>
      <c r="Q47" s="17"/>
      <c r="R47" s="18">
        <f>Data!A37</f>
      </c>
      <c r="S47" s="18"/>
      <c r="T47" s="18"/>
      <c r="U47" s="18"/>
      <c r="V47" s="18"/>
      <c r="W47" s="18"/>
      <c r="X47" s="19">
        <f>Data!C37</f>
      </c>
      <c r="Y47" s="19"/>
      <c r="Z47" s="19"/>
      <c r="AA47" s="1"/>
    </row>
    <row r="48" ht="16" customHeight="1" spans="1:27" x14ac:dyDescent="0.25">
      <c r="A48" s="1"/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4"/>
      <c r="O48" s="1"/>
      <c r="P48" s="12"/>
      <c r="Q48" s="13"/>
      <c r="R48" s="13"/>
      <c r="S48" s="13"/>
      <c r="T48" s="13"/>
      <c r="U48" s="13"/>
      <c r="V48" s="13"/>
      <c r="W48" s="13"/>
      <c r="X48" s="13"/>
      <c r="Y48" s="13"/>
      <c r="Z48" s="14"/>
      <c r="AA48" s="1"/>
    </row>
    <row r="49" ht="16" customHeight="1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" customHeight="1" spans="1:27" x14ac:dyDescent="0.25">
      <c r="A50" s="1"/>
      <c r="B50" s="20" t="s">
        <v>10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</sheetData>
  <mergeCells count="44">
    <mergeCell ref="B2:Z2"/>
    <mergeCell ref="B3:Z3"/>
    <mergeCell ref="B5:G5"/>
    <mergeCell ref="I5:N5"/>
    <mergeCell ref="P5:U5"/>
    <mergeCell ref="W5:Z5"/>
    <mergeCell ref="B6:G8"/>
    <mergeCell ref="I6:N8"/>
    <mergeCell ref="P6:U8"/>
    <mergeCell ref="W6:Z8"/>
    <mergeCell ref="B10:N10"/>
    <mergeCell ref="P10:Z10"/>
    <mergeCell ref="P24:Z24"/>
    <mergeCell ref="B32:N32"/>
    <mergeCell ref="B33:K33"/>
    <mergeCell ref="L33:N33"/>
    <mergeCell ref="B34:K34"/>
    <mergeCell ref="L34:N34"/>
    <mergeCell ref="B35:K35"/>
    <mergeCell ref="L35:N35"/>
    <mergeCell ref="B36:K36"/>
    <mergeCell ref="L36:N36"/>
    <mergeCell ref="B37:K37"/>
    <mergeCell ref="L37:N37"/>
    <mergeCell ref="B40:N40"/>
    <mergeCell ref="P40:Z40"/>
    <mergeCell ref="P42:Q42"/>
    <mergeCell ref="R42:W42"/>
    <mergeCell ref="X42:Z42"/>
    <mergeCell ref="P43:Q43"/>
    <mergeCell ref="R43:W43"/>
    <mergeCell ref="X43:Z43"/>
    <mergeCell ref="P44:Q44"/>
    <mergeCell ref="R44:W44"/>
    <mergeCell ref="X44:Z44"/>
    <mergeCell ref="P45:Q45"/>
    <mergeCell ref="R45:W45"/>
    <mergeCell ref="X45:Z45"/>
    <mergeCell ref="P46:Q46"/>
    <mergeCell ref="R46:W46"/>
    <mergeCell ref="X46:Z46"/>
    <mergeCell ref="P47:Q47"/>
    <mergeCell ref="R47:W47"/>
    <mergeCell ref="X47:Z47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C5A3E"/>
  </sheetPr>
  <dimension ref="A1:F40"/>
  <sheetViews>
    <sheetView workbookViewId="0" showGridLines="0" zoomScale="100"/>
  </sheetViews>
  <sheetFormatPr defaultRowHeight="15" outlineLevelRow="0" outlineLevelCol="0" x14ac:dyDescent="55"/>
  <cols>
    <col min="1" max="1" width="3" customWidth="1"/>
    <col min="2" max="2" width="100" customWidth="1"/>
  </cols>
  <sheetData>
    <row r="1" ht="10" customHeight="1" spans="1:6" x14ac:dyDescent="0.25">
      <c r="A1" s="1"/>
      <c r="B1" s="1"/>
      <c r="C1" s="1"/>
      <c r="D1" s="1"/>
      <c r="E1" s="1"/>
      <c r="F1" s="1"/>
    </row>
    <row r="2" ht="34" customHeight="1" spans="1:6" x14ac:dyDescent="0.25">
      <c r="A2" s="1"/>
      <c r="B2" s="21" t="s">
        <v>125</v>
      </c>
      <c r="C2" s="1"/>
      <c r="D2" s="1"/>
      <c r="E2" s="1"/>
      <c r="F2" s="1"/>
    </row>
    <row r="3" ht="16" customHeight="1" spans="1:6" x14ac:dyDescent="0.25">
      <c r="A3" s="1"/>
      <c r="B3" s="22" t="s">
        <v>126</v>
      </c>
      <c r="C3" s="1"/>
      <c r="D3" s="1"/>
      <c r="E3" s="1"/>
      <c r="F3" s="1"/>
    </row>
    <row r="4" ht="10" customHeight="1" spans="1:6" x14ac:dyDescent="0.25">
      <c r="A4" s="1"/>
      <c r="B4" s="1"/>
      <c r="C4" s="1"/>
      <c r="D4" s="1"/>
      <c r="E4" s="1"/>
      <c r="F4" s="1"/>
    </row>
    <row r="5" ht="26" customHeight="1" spans="1:6" x14ac:dyDescent="0.25">
      <c r="A5" s="1"/>
      <c r="B5" s="41" t="s">
        <v>127</v>
      </c>
      <c r="C5" s="1"/>
      <c r="D5" s="1"/>
      <c r="E5" s="1"/>
      <c r="F5" s="1"/>
    </row>
    <row r="6" ht="30" customHeight="1" spans="1:6" x14ac:dyDescent="0.25">
      <c r="A6" s="1"/>
      <c r="B6" s="42" t="s">
        <v>128</v>
      </c>
      <c r="C6" s="1"/>
      <c r="D6" s="1"/>
      <c r="E6" s="1"/>
      <c r="F6" s="1"/>
    </row>
    <row r="7" ht="26" customHeight="1" spans="1:6" x14ac:dyDescent="0.25">
      <c r="A7" s="1"/>
      <c r="B7" s="41" t="s">
        <v>129</v>
      </c>
      <c r="C7" s="1"/>
      <c r="D7" s="1"/>
      <c r="E7" s="1"/>
      <c r="F7" s="1"/>
    </row>
    <row r="8" ht="30" customHeight="1" spans="1:6" x14ac:dyDescent="0.25">
      <c r="A8" s="1"/>
      <c r="B8" s="42" t="s">
        <v>130</v>
      </c>
      <c r="C8" s="1"/>
      <c r="D8" s="1"/>
      <c r="E8" s="1"/>
      <c r="F8" s="1"/>
    </row>
    <row r="9" ht="26" customHeight="1" spans="1:6" x14ac:dyDescent="0.25">
      <c r="A9" s="1"/>
      <c r="B9" s="41" t="s">
        <v>131</v>
      </c>
      <c r="C9" s="1"/>
      <c r="D9" s="1"/>
      <c r="E9" s="1"/>
      <c r="F9" s="1"/>
    </row>
    <row r="10" ht="30" customHeight="1" spans="1:6" x14ac:dyDescent="0.25">
      <c r="A10" s="1"/>
      <c r="B10" s="42" t="s">
        <v>132</v>
      </c>
      <c r="C10" s="1"/>
      <c r="D10" s="1"/>
      <c r="E10" s="1"/>
      <c r="F10" s="1"/>
    </row>
    <row r="11" ht="26" customHeight="1" spans="1:6" x14ac:dyDescent="0.25">
      <c r="A11" s="1"/>
      <c r="B11" s="41" t="s">
        <v>133</v>
      </c>
      <c r="C11" s="1"/>
      <c r="D11" s="1"/>
      <c r="E11" s="1"/>
      <c r="F11" s="1"/>
    </row>
    <row r="12" ht="30" customHeight="1" spans="1:6" x14ac:dyDescent="0.25">
      <c r="A12" s="1"/>
      <c r="B12" s="42" t="s">
        <v>134</v>
      </c>
      <c r="C12" s="1"/>
      <c r="D12" s="1"/>
      <c r="E12" s="1"/>
      <c r="F12" s="1"/>
    </row>
    <row r="13" ht="26" customHeight="1" spans="1:6" x14ac:dyDescent="0.25">
      <c r="A13" s="1"/>
      <c r="B13" s="41" t="s">
        <v>135</v>
      </c>
      <c r="C13" s="1"/>
      <c r="D13" s="1"/>
      <c r="E13" s="1"/>
      <c r="F13" s="1"/>
    </row>
    <row r="14" ht="30" customHeight="1" spans="1:6" x14ac:dyDescent="0.25">
      <c r="A14" s="1"/>
      <c r="B14" s="42" t="s">
        <v>136</v>
      </c>
      <c r="C14" s="1"/>
      <c r="D14" s="1"/>
      <c r="E14" s="1"/>
      <c r="F14" s="1"/>
    </row>
    <row r="15" ht="26" customHeight="1" spans="1:6" x14ac:dyDescent="0.25">
      <c r="A15" s="1"/>
      <c r="B15" s="41" t="s">
        <v>137</v>
      </c>
      <c r="C15" s="1"/>
      <c r="D15" s="1"/>
      <c r="E15" s="1"/>
      <c r="F15" s="1"/>
    </row>
    <row r="16" ht="18" customHeight="1" spans="1:6" x14ac:dyDescent="0.25">
      <c r="A16" s="1"/>
      <c r="B16" s="42" t="s">
        <v>138</v>
      </c>
      <c r="C16" s="1"/>
      <c r="D16" s="1"/>
      <c r="E16" s="1"/>
      <c r="F16" s="1"/>
    </row>
    <row r="17" ht="18" customHeight="1" spans="1:6" x14ac:dyDescent="0.25">
      <c r="A17" s="1"/>
      <c r="B17" s="42" t="s">
        <v>139</v>
      </c>
      <c r="C17" s="1"/>
      <c r="D17" s="1"/>
      <c r="E17" s="1"/>
      <c r="F17" s="1"/>
    </row>
    <row r="18" ht="18" customHeight="1" spans="1:6" x14ac:dyDescent="0.25">
      <c r="A18" s="1"/>
      <c r="B18" s="42" t="s">
        <v>140</v>
      </c>
      <c r="C18" s="1"/>
      <c r="D18" s="1"/>
      <c r="E18" s="1"/>
      <c r="F18" s="1"/>
    </row>
    <row r="19" ht="18" customHeight="1" spans="1:6" x14ac:dyDescent="0.25">
      <c r="A19" s="1"/>
      <c r="B19" s="42" t="s">
        <v>141</v>
      </c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Setup</vt:lpstr>
      <vt:lpstr>Gift List</vt:lpstr>
      <vt:lpstr>Other Expenses</vt:lpstr>
      <vt:lpstr>Instructions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Anchit Labs</dc:creator>
  <dc:title/>
  <dc:subject/>
  <dc:description/>
  <cp:keywords/>
  <cp:category/>
  <cp:lastModifiedBy>Unknown</cp:lastModifiedBy>
  <dcterms:created xsi:type="dcterms:W3CDTF">2026-09-20T21:58:19Z</dcterms:created>
  <dcterms:modified xsi:type="dcterms:W3CDTF">2026-09-20T21:58:19Z</dcterms:modified>
</cp:coreProperties>
</file>